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kmutnb.ac.th\งานศูนย์วิจัย\A.ปี2566\สขร\"/>
    </mc:Choice>
  </mc:AlternateContent>
  <bookViews>
    <workbookView xWindow="0" yWindow="0" windowWidth="28800" windowHeight="12330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62913"/>
</workbook>
</file>

<file path=xl/calcChain.xml><?xml version="1.0" encoding="utf-8"?>
<calcChain xmlns="http://schemas.openxmlformats.org/spreadsheetml/2006/main">
  <c r="Y12" i="10" l="1"/>
  <c r="Y14" i="10" l="1"/>
  <c r="Y13" i="10" l="1"/>
  <c r="Y11" i="10" l="1"/>
  <c r="Y10" i="10"/>
  <c r="V6" i="10" l="1"/>
  <c r="J8" i="10"/>
  <c r="V11" i="10"/>
  <c r="V10" i="10"/>
  <c r="V8" i="10"/>
  <c r="V7" i="10"/>
  <c r="Y8" i="10"/>
  <c r="Y7" i="10"/>
  <c r="Y6" i="10"/>
  <c r="R6" i="10"/>
  <c r="R11" i="10" l="1"/>
  <c r="R10" i="10"/>
  <c r="R14" i="10"/>
  <c r="R13" i="10"/>
  <c r="R12" i="10"/>
  <c r="I11" i="11"/>
  <c r="G11" i="11"/>
  <c r="I10" i="11"/>
  <c r="G10" i="11"/>
  <c r="R8" i="10" l="1"/>
  <c r="R7" i="10"/>
  <c r="I14" i="11"/>
  <c r="I13" i="11" l="1"/>
  <c r="I12" i="11"/>
  <c r="I9" i="11" l="1"/>
  <c r="I8" i="11"/>
  <c r="G8" i="11"/>
  <c r="G9" i="11"/>
  <c r="I6" i="11"/>
  <c r="G6" i="11"/>
  <c r="I7" i="11"/>
  <c r="G7" i="11"/>
  <c r="J14" i="10" l="1"/>
  <c r="J13" i="10"/>
  <c r="J12" i="10"/>
  <c r="J11" i="10"/>
  <c r="J10" i="10"/>
  <c r="J9" i="10"/>
  <c r="J7" i="10"/>
  <c r="J6" i="10"/>
  <c r="C14" i="10"/>
  <c r="C13" i="10"/>
  <c r="C12" i="10"/>
  <c r="C11" i="10"/>
  <c r="C10" i="10"/>
  <c r="C9" i="10"/>
  <c r="C8" i="10"/>
  <c r="C7" i="10"/>
  <c r="C6" i="10"/>
  <c r="D14" i="11"/>
  <c r="D13" i="11"/>
  <c r="D12" i="11"/>
  <c r="D11" i="11"/>
  <c r="D10" i="11"/>
  <c r="D9" i="11"/>
  <c r="D8" i="11"/>
  <c r="D7" i="11"/>
  <c r="D6" i="11"/>
  <c r="C14" i="11"/>
  <c r="C13" i="11"/>
  <c r="C9" i="11"/>
  <c r="C10" i="11"/>
  <c r="C11" i="11"/>
  <c r="C12" i="11"/>
  <c r="C8" i="11"/>
  <c r="C7" i="11"/>
  <c r="C6" i="11"/>
</calcChain>
</file>

<file path=xl/sharedStrings.xml><?xml version="1.0" encoding="utf-8"?>
<sst xmlns="http://schemas.openxmlformats.org/spreadsheetml/2006/main" count="213" uniqueCount="98">
  <si>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</si>
  <si>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</si>
  <si>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</si>
  <si>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</si>
  <si>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</si>
  <si>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</si>
  <si>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</si>
  <si>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</si>
  <si>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</si>
  <si>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</si>
  <si>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</si>
  <si>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</si>
  <si>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</si>
  <si>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</si>
  <si>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</si>
  <si>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</si>
  <si>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</si>
  <si>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</si>
  <si>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</si>
  <si>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</si>
  <si>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</si>
  <si>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</si>
  <si>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</si>
  <si>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</si>
  <si>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</si>
  <si>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</si>
  <si>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</si>
  <si>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</si>
  <si>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</si>
  <si>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</si>
  <si>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</si>
  <si>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</si>
  <si>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</si>
  <si>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</si>
  <si>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</si>
  <si>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</si>
  <si>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</si>
  <si>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</si>
  <si>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</si>
  <si>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</si>
  <si>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</si>
  <si>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</si>
  <si>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</si>
  <si>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</si>
  <si>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</si>
  <si>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</si>
  <si>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</si>
  <si>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e-bidding</t>
  </si>
  <si>
    <t>หน่วยงาน  :  ศูนย์วิจัยและฝึกอบรมทรัพยากรมนุษย์เพื่ออุตสาหกรรม</t>
  </si>
  <si>
    <t xml:space="preserve">ค่าที่ดินและสิ่งก่อสร้าง
  ในรอบเดือน ...................................... หน่วยงาน สำนักงานอธิการบดี </t>
  </si>
  <si>
    <t>การเร่งรัดและติดตามผลการดำเนินงานการจัดซื้อจัดจ้างปีงบประมาณ พ.ศ. 2566</t>
  </si>
  <si>
    <t>ค่าใช้สอย
(ค่าใช้จ่ายที่ต้องจ่ายเป็นงวด ๆ ใน 1 ปี เริ่มทำงาน 1 ตุลาคม) 
 ในรอบเดือน ........................................ หน่วยงาน สำนักงานอธิการบดี</t>
  </si>
  <si>
    <t>ระบบภาพและเสียงห้องประชุม จำนวน 18 ที่นั่ง</t>
  </si>
  <si>
    <t>ระบบภาพและเสียงห้องสัมมนา</t>
  </si>
  <si>
    <t>ครุภัณฑ์ประจำห้องฝึกอบรม อาคารศูนย์เทคโนโลยีงานเชื่อม
และอุตสาหกรรมเหล็ก</t>
  </si>
  <si>
    <t>ระบบภาพและเสียงห้องฝึกอบรม อาคารศูนย์เทคโนโลยีงานเชื่อมและ อุตสาหกรรมเหล็ก</t>
  </si>
  <si>
    <t>ครุภัณฑ์ห้องประชุม อาคารศูนย์พัฒนาธุรกิจ
และอุตสาหกรรม</t>
  </si>
  <si>
    <t>ครุภัณฑ์ห้องบริการนักศึกษาและผู้เข้ารับการฝึกอบรม
อาคารศูนย์พัฒนาธุรกิจและอุตสาหกรรม</t>
  </si>
  <si>
    <t>ระบบภาพและเสียงห้องเรียนและห้องอบรม 
อาคารศูนย์พัฒนาธุรกิจและอุตสาหกรรม</t>
  </si>
  <si>
    <t>ชุดปฏิบัติการเรียนรู้ระบบการผลิต
และขนย้ายชิ้นส่วนยานยนต์อัตโนมัติ</t>
  </si>
  <si>
    <t>ชุดปฏิบัติการเรียนรู้พื้นฐานระบบการผลิตอัตโนมัติเชื่อมต่อกับระบบอินเตอร์เน็ตออฟธิงส์สำหรับอุตสาหกรรมสมัยใหม่</t>
  </si>
  <si>
    <t>ครุภัณฑ์ประจำห้องฝึกอบรม อาคารศูนย์เทคโนโลยีงานเชื่อมและอุตสาหกรรมเหล็ก</t>
  </si>
  <si>
    <t>ครุภัณฑ์ห้องบริการนักศึกษาและผู้เข้ารับการฝึกอบรม อาคารศูนย์พัฒนาธุรกิจและอุตสาหกรรม</t>
  </si>
  <si>
    <t>ครุภัณฑ์ห้องประชุม อาคารศูนย์พัฒนาธุรกิจและอุตสาหกรรม</t>
  </si>
  <si>
    <t>บริษัท สมาร์ทเซ็น เอ็นจิเนียริ่ง จำกัด</t>
  </si>
  <si>
    <t>ใบรายงาน 101/2</t>
  </si>
  <si>
    <t>4 พ.ย. 65</t>
  </si>
  <si>
    <t>บริษัท สุทธิธรรมวิชัน จำกัด</t>
  </si>
  <si>
    <t>ใบรายงาน 101/1</t>
  </si>
  <si>
    <t>ใบรายงาน 101/3</t>
  </si>
  <si>
    <t>7 พ.ย. 65</t>
  </si>
  <si>
    <t>ใบรายงาน 101/4</t>
  </si>
  <si>
    <t>บริษัท สมาร์ทเซนส์ เอ็นจิเนียริ่ง จำกัด
บริษัท ทิพวรรณ์อีเล็คทรอนิค จำกัด
ห้างหุ้นส่วนจำกัด เอ็น.เอ็ม.ที. เซอร์วิส</t>
  </si>
  <si>
    <t>บริษัท ทิพวรรณ์อีเล็คทรอนิค จำกัด</t>
  </si>
  <si>
    <t>1.2245
1.2209
1.3000</t>
  </si>
  <si>
    <t>บริษัท ออโต ไดแด็กติก จำกัด
บริษัท เอ็มทีเอส ซีเอ็นซี ซิสเท็ม จำกัด</t>
  </si>
  <si>
    <t>2.9750
2.9850</t>
  </si>
  <si>
    <t>บริษัท ออโต ไดแด็กติก จำกัด</t>
  </si>
  <si>
    <t>บริษัท ชาร์ลี เมกเกอร์ จำกัด</t>
  </si>
  <si>
    <t>ห้างหุ้นส่วนจำกัด วีซีเอ็ม อิเล็คทรอนิคส์ ซาวด์ โปรเจ็ค</t>
  </si>
  <si>
    <t>"ราคาอยู่ในวงเงินงบประมาณที่ได้รับ
และถูกต้องตามประกาศมหาวิทยาลัย"</t>
  </si>
  <si>
    <t>3.9750
3.9820</t>
  </si>
  <si>
    <t>101/1</t>
  </si>
  <si>
    <t>101/2</t>
  </si>
  <si>
    <t>101/4</t>
  </si>
  <si>
    <t>101/3</t>
  </si>
  <si>
    <t>สนอ.08/2566</t>
  </si>
  <si>
    <t>สนอ.09/2566</t>
  </si>
  <si>
    <t>สนอ.03/2566</t>
  </si>
  <si>
    <t xml:space="preserve">บริษัท แน๊ตเฟอร์นิเจอร์ จำกัด </t>
  </si>
  <si>
    <t>ใบรายงาน 101/5</t>
  </si>
  <si>
    <t>ใบรายงาน 101/6</t>
  </si>
  <si>
    <t>101/5</t>
  </si>
  <si>
    <t>101/6</t>
  </si>
  <si>
    <t>เลขที่สัญญา/เลขที่คุมสัญญาจ้าง</t>
  </si>
  <si>
    <t>สรุปผลการดำเนินการจัดซื้อจัดจ้างเงินงบประมาณ ในรอบเดือนมีนาคม</t>
  </si>
  <si>
    <t>ค่าครุภัณฑ์
  ในรอบเดือน สิงหาคม 2566 หน่วยงาน ศูนย์วิจัยและฝึกอบรมทรัพยากรมนุษย์เพื่ออุตสาหกรรม</t>
  </si>
  <si>
    <t>วันที่ 31 สิงหาคม2566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</si>
</sst>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</numFmts>
  <fonts count="25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28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theme="1"/>
      <name val="Wingdings"/>
      <charset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4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5" fillId="0" borderId="0" xfId="0" applyFont="1"/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187" fontId="17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8" fillId="0" borderId="0" xfId="0" applyFont="1"/>
    <xf numFmtId="188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6" fillId="0" borderId="7" xfId="0" applyFont="1" applyBorder="1" applyAlignment="1">
      <alignment horizontal="left" vertical="top" wrapText="1"/>
    </xf>
    <xf numFmtId="190" fontId="16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6" fillId="0" borderId="2" xfId="0" applyFont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90" fontId="3" fillId="0" borderId="0" xfId="0" applyNumberFormat="1" applyFont="1" applyAlignment="1">
      <alignment vertical="top"/>
    </xf>
    <xf numFmtId="0" fontId="20" fillId="0" borderId="1" xfId="0" applyFont="1" applyBorder="1" applyAlignment="1">
      <alignment horizontal="center" vertical="center"/>
    </xf>
    <xf numFmtId="190" fontId="1" fillId="0" borderId="21" xfId="0" applyNumberFormat="1" applyFont="1" applyBorder="1" applyAlignment="1">
      <alignment horizontal="right" vertical="top"/>
    </xf>
    <xf numFmtId="190" fontId="16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4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6" fillId="0" borderId="1" xfId="0" applyFont="1" applyBorder="1" applyAlignment="1">
      <alignment horizontal="center" vertical="center" wrapText="1"/>
    </xf>
    <xf numFmtId="15" fontId="1" fillId="0" borderId="7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190" fontId="16" fillId="0" borderId="21" xfId="0" applyNumberFormat="1" applyFont="1" applyBorder="1" applyAlignment="1">
      <alignment vertical="center"/>
    </xf>
    <xf numFmtId="187" fontId="11" fillId="0" borderId="1" xfId="1" applyNumberFormat="1" applyFont="1" applyFill="1" applyBorder="1" applyAlignment="1">
      <alignment vertical="top"/>
    </xf>
    <xf numFmtId="187" fontId="11" fillId="0" borderId="14" xfId="1" applyNumberFormat="1" applyFont="1" applyFill="1" applyBorder="1" applyAlignment="1">
      <alignment vertical="top"/>
    </xf>
    <xf numFmtId="187" fontId="11" fillId="0" borderId="7" xfId="1" applyNumberFormat="1" applyFont="1" applyFill="1" applyBorder="1" applyAlignment="1">
      <alignment vertical="top"/>
    </xf>
    <xf numFmtId="0" fontId="22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190" fontId="1" fillId="0" borderId="1" xfId="0" applyNumberFormat="1" applyFont="1" applyBorder="1" applyAlignment="1">
      <alignment horizontal="right" vertical="top" wrapText="1"/>
    </xf>
    <xf numFmtId="187" fontId="1" fillId="0" borderId="7" xfId="1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/>
    </xf>
    <xf numFmtId="15" fontId="1" fillId="0" borderId="1" xfId="0" applyNumberFormat="1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right" vertical="center"/>
    </xf>
    <xf numFmtId="0" fontId="1" fillId="0" borderId="8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87" fontId="1" fillId="0" borderId="1" xfId="1" applyNumberFormat="1" applyFont="1" applyFill="1" applyBorder="1" applyAlignment="1">
      <alignment vertical="top"/>
    </xf>
    <xf numFmtId="0" fontId="21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 textRotation="90"/>
    </xf>
    <xf numFmtId="0" fontId="14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3" fillId="0" borderId="8" xfId="0" applyFont="1" applyBorder="1" applyAlignment="1">
      <alignment horizontal="left" vertical="top" wrapText="1"/>
    </xf>
    <xf numFmtId="15" fontId="1" fillId="2" borderId="1" xfId="0" quotePrefix="1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5" fontId="1" fillId="0" borderId="1" xfId="0" applyNumberFormat="1" applyFont="1" applyBorder="1" applyAlignment="1">
      <alignment horizontal="center" vertical="top"/>
    </xf>
    <xf numFmtId="49" fontId="16" fillId="0" borderId="1" xfId="0" applyNumberFormat="1" applyFont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center" vertical="top"/>
    </xf>
    <xf numFmtId="15" fontId="1" fillId="2" borderId="1" xfId="0" applyNumberFormat="1" applyFont="1" applyFill="1" applyBorder="1" applyAlignment="1">
      <alignment vertical="top" wrapText="1"/>
    </xf>
    <xf numFmtId="15" fontId="1" fillId="2" borderId="1" xfId="0" applyNumberFormat="1" applyFont="1" applyFill="1" applyBorder="1" applyAlignment="1">
      <alignment horizontal="right" vertical="top"/>
    </xf>
    <xf numFmtId="15" fontId="1" fillId="0" borderId="1" xfId="0" applyNumberFormat="1" applyFont="1" applyBorder="1" applyAlignment="1">
      <alignment vertical="top"/>
    </xf>
    <xf numFmtId="0" fontId="11" fillId="2" borderId="1" xfId="0" applyFont="1" applyFill="1" applyBorder="1" applyAlignment="1">
      <alignment horizontal="right" vertical="top"/>
    </xf>
    <xf numFmtId="15" fontId="1" fillId="2" borderId="1" xfId="0" applyNumberFormat="1" applyFont="1" applyFill="1" applyBorder="1" applyAlignment="1">
      <alignment vertical="top"/>
    </xf>
    <xf numFmtId="0" fontId="11" fillId="2" borderId="7" xfId="0" applyFont="1" applyFill="1" applyBorder="1" applyAlignment="1">
      <alignment horizontal="right" vertical="center"/>
    </xf>
    <xf numFmtId="190" fontId="1" fillId="0" borderId="7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wrapText="1"/>
    </xf>
    <xf numFmtId="0" fontId="24" fillId="0" borderId="8" xfId="0" applyFont="1" applyBorder="1" applyAlignment="1">
      <alignment horizontal="left" vertical="top" wrapText="1"/>
    </xf>
    <xf numFmtId="0" fontId="1" fillId="0" borderId="8" xfId="0" applyFont="1" applyBorder="1"/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216955</xdr:colOff>
      <xdr:row>4</xdr:row>
      <xdr:rowOff>1570306</xdr:rowOff>
    </xdr:from>
    <xdr:to>
      <xdr:col>23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317815</xdr:colOff>
      <xdr:row>4</xdr:row>
      <xdr:rowOff>1704659</xdr:rowOff>
    </xdr:from>
    <xdr:to>
      <xdr:col>22</xdr:col>
      <xdr:colOff>582398</xdr:colOff>
      <xdr:row>4</xdr:row>
      <xdr:rowOff>1916326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9725003" y="346678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26830</xdr:colOff>
      <xdr:row>11</xdr:row>
      <xdr:rowOff>187815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7675" y="725778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40247</xdr:colOff>
      <xdr:row>5</xdr:row>
      <xdr:rowOff>13421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6655" y="3863667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26832</xdr:colOff>
      <xdr:row>6</xdr:row>
      <xdr:rowOff>40250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3240" y="4158806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13415</xdr:colOff>
      <xdr:row>12</xdr:row>
      <xdr:rowOff>187815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4260" y="779440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45076</xdr:colOff>
      <xdr:row>13</xdr:row>
      <xdr:rowOff>393878</xdr:rowOff>
    </xdr:from>
    <xdr:ext cx="292633" cy="292633"/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5921" y="8537082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31660</xdr:colOff>
      <xdr:row>7</xdr:row>
      <xdr:rowOff>58497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8068" y="4445363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23075</xdr:colOff>
      <xdr:row>8</xdr:row>
      <xdr:rowOff>63327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9483" y="5255123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27904</xdr:colOff>
      <xdr:row>9</xdr:row>
      <xdr:rowOff>54742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4312" y="5783157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32734</xdr:colOff>
      <xdr:row>10</xdr:row>
      <xdr:rowOff>59571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9142" y="6324606"/>
          <a:ext cx="292633" cy="292633"/>
        </a:xfrm>
        <a:prstGeom prst="rect">
          <a:avLst/>
        </a:prstGeom>
      </xdr:spPr>
    </xdr:pic>
    <xdr:clientData/>
  </xdr:oneCellAnchor>
  <xdr:twoCellAnchor>
    <xdr:from>
      <xdr:col>22</xdr:col>
      <xdr:colOff>273846</xdr:colOff>
      <xdr:row>11</xdr:row>
      <xdr:rowOff>261932</xdr:rowOff>
    </xdr:from>
    <xdr:to>
      <xdr:col>22</xdr:col>
      <xdr:colOff>538429</xdr:colOff>
      <xdr:row>11</xdr:row>
      <xdr:rowOff>473599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9681034" y="734615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273846</xdr:colOff>
      <xdr:row>12</xdr:row>
      <xdr:rowOff>23812</xdr:rowOff>
    </xdr:from>
    <xdr:to>
      <xdr:col>22</xdr:col>
      <xdr:colOff>538429</xdr:colOff>
      <xdr:row>12</xdr:row>
      <xdr:rowOff>235479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9681034" y="79057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285754</xdr:colOff>
      <xdr:row>13</xdr:row>
      <xdr:rowOff>23812</xdr:rowOff>
    </xdr:from>
    <xdr:to>
      <xdr:col>22</xdr:col>
      <xdr:colOff>550337</xdr:colOff>
      <xdr:row>13</xdr:row>
      <xdr:rowOff>235479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9692942" y="844153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5</xdr:row>
      <xdr:rowOff>23812</xdr:rowOff>
    </xdr:from>
    <xdr:to>
      <xdr:col>23</xdr:col>
      <xdr:colOff>481279</xdr:colOff>
      <xdr:row>5</xdr:row>
      <xdr:rowOff>235479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6</xdr:row>
      <xdr:rowOff>23812</xdr:rowOff>
    </xdr:from>
    <xdr:to>
      <xdr:col>23</xdr:col>
      <xdr:colOff>481279</xdr:colOff>
      <xdr:row>6</xdr:row>
      <xdr:rowOff>235479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7</xdr:row>
      <xdr:rowOff>23812</xdr:rowOff>
    </xdr:from>
    <xdr:to>
      <xdr:col>23</xdr:col>
      <xdr:colOff>481279</xdr:colOff>
      <xdr:row>7</xdr:row>
      <xdr:rowOff>235479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8</xdr:row>
      <xdr:rowOff>23812</xdr:rowOff>
    </xdr:from>
    <xdr:to>
      <xdr:col>23</xdr:col>
      <xdr:colOff>481279</xdr:colOff>
      <xdr:row>8</xdr:row>
      <xdr:rowOff>235479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9</xdr:row>
      <xdr:rowOff>23812</xdr:rowOff>
    </xdr:from>
    <xdr:to>
      <xdr:col>23</xdr:col>
      <xdr:colOff>481279</xdr:colOff>
      <xdr:row>9</xdr:row>
      <xdr:rowOff>235479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273846</xdr:colOff>
      <xdr:row>10</xdr:row>
      <xdr:rowOff>23812</xdr:rowOff>
    </xdr:from>
    <xdr:to>
      <xdr:col>23</xdr:col>
      <xdr:colOff>481279</xdr:colOff>
      <xdr:row>10</xdr:row>
      <xdr:rowOff>235479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562096" y="3869531"/>
          <a:ext cx="20743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80" zoomScaleNormal="80" zoomScaleSheetLayoutView="80" workbookViewId="0">
      <selection activeCell="A4" sqref="A4:L4"/>
    </sheetView>
  </sheetViews>
  <sheetFormatPr defaultRowHeight="14.25" x14ac:dyDescent="0.2"/>
  <cols>
    <col min="1" max="1" width="8.75" style="62" customWidth="1"/>
    <col min="2" max="2" width="43.375" style="85" customWidth="1"/>
    <col min="3" max="3" width="18.625" style="49" bestFit="1" customWidth="1"/>
    <col min="4" max="4" width="16.375" style="49" bestFit="1" customWidth="1"/>
    <col min="5" max="5" width="13" style="63" customWidth="1"/>
    <col min="6" max="6" width="43.125" style="63" bestFit="1" customWidth="1"/>
    <col min="7" max="7" width="16.25" style="64" customWidth="1"/>
    <col min="8" max="8" width="26.125" style="65" customWidth="1"/>
    <col min="9" max="9" width="12" style="66" bestFit="1" customWidth="1"/>
    <col min="10" max="10" width="17.75" style="67" customWidth="1"/>
    <col min="11" max="11" width="13.375" style="68" bestFit="1" customWidth="1"/>
    <col min="12" max="12" width="14.375" style="69" customWidth="1"/>
  </cols>
  <sheetData>
    <row r="1" spans="1:12" s="52" customFormat="1" ht="28.5" x14ac:dyDescent="0.4">
      <c r="A1" s="187" t="s">
        <v>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s="53" customFormat="1" ht="28.5" x14ac:dyDescent="0.45">
      <c r="A2" s="189" t="s">
        <v>95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s="53" customFormat="1" ht="28.5" x14ac:dyDescent="0.45">
      <c r="A3" s="189" t="s">
        <v>48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s="53" customFormat="1" ht="28.5" x14ac:dyDescent="0.45">
      <c r="A4" s="191" t="s">
        <v>97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</row>
    <row r="5" spans="1:12" s="54" customFormat="1" ht="63.75" customHeight="1" x14ac:dyDescent="0.2">
      <c r="A5" s="158" t="s">
        <v>32</v>
      </c>
      <c r="B5" s="159" t="s">
        <v>33</v>
      </c>
      <c r="C5" s="122" t="s">
        <v>41</v>
      </c>
      <c r="D5" s="121" t="s">
        <v>34</v>
      </c>
      <c r="E5" s="122" t="s">
        <v>35</v>
      </c>
      <c r="F5" s="193" t="s">
        <v>36</v>
      </c>
      <c r="G5" s="194"/>
      <c r="H5" s="195" t="s">
        <v>37</v>
      </c>
      <c r="I5" s="196"/>
      <c r="J5" s="122" t="s">
        <v>42</v>
      </c>
      <c r="K5" s="197" t="s">
        <v>43</v>
      </c>
      <c r="L5" s="197"/>
    </row>
    <row r="6" spans="1:12" s="58" customFormat="1" ht="84" x14ac:dyDescent="0.45">
      <c r="A6" s="55">
        <v>1</v>
      </c>
      <c r="B6" s="148" t="s">
        <v>52</v>
      </c>
      <c r="C6" s="146">
        <f>436000/1000000</f>
        <v>0.436</v>
      </c>
      <c r="D6" s="146">
        <f>436000/1000000</f>
        <v>0.436</v>
      </c>
      <c r="E6" s="55" t="s">
        <v>4</v>
      </c>
      <c r="F6" s="57" t="s">
        <v>67</v>
      </c>
      <c r="G6" s="146">
        <f>432815/1000000</f>
        <v>0.43281500000000001</v>
      </c>
      <c r="H6" s="57" t="s">
        <v>67</v>
      </c>
      <c r="I6" s="146">
        <f>432815/1000000</f>
        <v>0.43281500000000001</v>
      </c>
      <c r="J6" s="57" t="s">
        <v>80</v>
      </c>
      <c r="K6" s="107" t="s">
        <v>68</v>
      </c>
      <c r="L6" s="120" t="s">
        <v>66</v>
      </c>
    </row>
    <row r="7" spans="1:12" s="108" customFormat="1" ht="84" x14ac:dyDescent="0.45">
      <c r="A7" s="104">
        <v>2</v>
      </c>
      <c r="B7" s="148" t="s">
        <v>53</v>
      </c>
      <c r="C7" s="146">
        <f>305800/1000000</f>
        <v>0.30580000000000002</v>
      </c>
      <c r="D7" s="146">
        <f>305800/1000000</f>
        <v>0.30580000000000002</v>
      </c>
      <c r="E7" s="107" t="s">
        <v>4</v>
      </c>
      <c r="F7" s="156" t="s">
        <v>64</v>
      </c>
      <c r="G7" s="146">
        <f>304575.5/1000000</f>
        <v>0.3045755</v>
      </c>
      <c r="H7" s="119" t="s">
        <v>64</v>
      </c>
      <c r="I7" s="146">
        <f>304575.5/1000000</f>
        <v>0.3045755</v>
      </c>
      <c r="J7" s="61" t="s">
        <v>80</v>
      </c>
      <c r="K7" s="107" t="s">
        <v>65</v>
      </c>
      <c r="L7" s="120" t="s">
        <v>66</v>
      </c>
    </row>
    <row r="8" spans="1:12" s="58" customFormat="1" ht="84" x14ac:dyDescent="0.45">
      <c r="A8" s="55">
        <v>3</v>
      </c>
      <c r="B8" s="57" t="s">
        <v>54</v>
      </c>
      <c r="C8" s="147">
        <f>343400/1000000</f>
        <v>0.34339999999999998</v>
      </c>
      <c r="D8" s="147">
        <f>343400/1000000</f>
        <v>0.34339999999999998</v>
      </c>
      <c r="E8" s="155" t="s">
        <v>4</v>
      </c>
      <c r="F8" s="57" t="s">
        <v>78</v>
      </c>
      <c r="G8" s="147">
        <f>309800/1000000</f>
        <v>0.30980000000000002</v>
      </c>
      <c r="H8" s="119" t="s">
        <v>78</v>
      </c>
      <c r="I8" s="147">
        <f>309800/1000000</f>
        <v>0.30980000000000002</v>
      </c>
      <c r="J8" s="61" t="s">
        <v>80</v>
      </c>
      <c r="K8" s="107" t="s">
        <v>71</v>
      </c>
      <c r="L8" s="120" t="s">
        <v>70</v>
      </c>
    </row>
    <row r="9" spans="1:12" ht="84" x14ac:dyDescent="0.2">
      <c r="A9" s="104">
        <v>4</v>
      </c>
      <c r="B9" s="57" t="s">
        <v>55</v>
      </c>
      <c r="C9" s="146">
        <f>392400/1000000</f>
        <v>0.39240000000000003</v>
      </c>
      <c r="D9" s="146">
        <f>392400/1000000</f>
        <v>0.39240000000000003</v>
      </c>
      <c r="E9" s="55" t="s">
        <v>4</v>
      </c>
      <c r="F9" s="157" t="s">
        <v>79</v>
      </c>
      <c r="G9" s="146">
        <f>391200/1000000</f>
        <v>0.39119999999999999</v>
      </c>
      <c r="H9" s="119" t="s">
        <v>79</v>
      </c>
      <c r="I9" s="146">
        <f>391200/1000000</f>
        <v>0.39119999999999999</v>
      </c>
      <c r="J9" s="61" t="s">
        <v>80</v>
      </c>
      <c r="K9" s="107" t="s">
        <v>69</v>
      </c>
      <c r="L9" s="120" t="s">
        <v>70</v>
      </c>
    </row>
    <row r="10" spans="1:12" ht="84" x14ac:dyDescent="0.2">
      <c r="A10" s="55">
        <v>5</v>
      </c>
      <c r="B10" s="57" t="s">
        <v>63</v>
      </c>
      <c r="C10" s="146">
        <f>401000/1000000</f>
        <v>0.40100000000000002</v>
      </c>
      <c r="D10" s="146">
        <f>401000/1000000</f>
        <v>0.40100000000000002</v>
      </c>
      <c r="E10" s="107" t="s">
        <v>4</v>
      </c>
      <c r="F10" s="103" t="s">
        <v>89</v>
      </c>
      <c r="G10" s="145">
        <f>390378/1000000</f>
        <v>0.390378</v>
      </c>
      <c r="H10" s="103" t="s">
        <v>89</v>
      </c>
      <c r="I10" s="145">
        <f>390378/1000000</f>
        <v>0.390378</v>
      </c>
      <c r="J10" s="61" t="s">
        <v>80</v>
      </c>
      <c r="K10" s="107" t="s">
        <v>90</v>
      </c>
      <c r="L10" s="153">
        <v>24125</v>
      </c>
    </row>
    <row r="11" spans="1:12" ht="84" x14ac:dyDescent="0.2">
      <c r="A11" s="104">
        <v>6</v>
      </c>
      <c r="B11" s="57" t="s">
        <v>57</v>
      </c>
      <c r="C11" s="146">
        <f>304800/1000000</f>
        <v>0.30480000000000002</v>
      </c>
      <c r="D11" s="146">
        <f>304800/1000000</f>
        <v>0.30480000000000002</v>
      </c>
      <c r="E11" s="55" t="s">
        <v>4</v>
      </c>
      <c r="F11" s="103" t="s">
        <v>78</v>
      </c>
      <c r="G11" s="145">
        <f>303320/1000000</f>
        <v>0.30331999999999998</v>
      </c>
      <c r="H11" s="119" t="s">
        <v>78</v>
      </c>
      <c r="I11" s="145">
        <f>303320/1000000</f>
        <v>0.30331999999999998</v>
      </c>
      <c r="J11" s="61" t="s">
        <v>80</v>
      </c>
      <c r="K11" s="107" t="s">
        <v>91</v>
      </c>
      <c r="L11" s="153">
        <v>24137</v>
      </c>
    </row>
    <row r="12" spans="1:12" ht="84" x14ac:dyDescent="0.2">
      <c r="A12" s="55">
        <v>7</v>
      </c>
      <c r="B12" s="57" t="s">
        <v>58</v>
      </c>
      <c r="C12" s="147">
        <f>1325000/1000000</f>
        <v>1.325</v>
      </c>
      <c r="D12" s="147">
        <f>1325000/1000000</f>
        <v>1.325</v>
      </c>
      <c r="E12" s="55" t="s">
        <v>47</v>
      </c>
      <c r="F12" s="57" t="s">
        <v>72</v>
      </c>
      <c r="G12" s="151" t="s">
        <v>74</v>
      </c>
      <c r="H12" s="119" t="s">
        <v>73</v>
      </c>
      <c r="I12" s="147">
        <f>1220870/1000000</f>
        <v>1.2208699999999999</v>
      </c>
      <c r="J12" s="61" t="s">
        <v>80</v>
      </c>
      <c r="K12" s="55" t="s">
        <v>88</v>
      </c>
      <c r="L12" s="153">
        <v>24120</v>
      </c>
    </row>
    <row r="13" spans="1:12" ht="84" x14ac:dyDescent="0.2">
      <c r="A13" s="104">
        <v>8</v>
      </c>
      <c r="B13" s="57" t="s">
        <v>59</v>
      </c>
      <c r="C13" s="146">
        <f>3000000/1000000</f>
        <v>3</v>
      </c>
      <c r="D13" s="146">
        <f>3000000/1000000</f>
        <v>3</v>
      </c>
      <c r="E13" s="107" t="s">
        <v>47</v>
      </c>
      <c r="F13" s="103" t="s">
        <v>75</v>
      </c>
      <c r="G13" s="150" t="s">
        <v>76</v>
      </c>
      <c r="H13" s="119" t="s">
        <v>77</v>
      </c>
      <c r="I13" s="146">
        <f>2975000/1000000</f>
        <v>2.9750000000000001</v>
      </c>
      <c r="J13" s="61" t="s">
        <v>80</v>
      </c>
      <c r="K13" s="55" t="s">
        <v>86</v>
      </c>
      <c r="L13" s="153">
        <v>24127</v>
      </c>
    </row>
    <row r="14" spans="1:12" ht="84" x14ac:dyDescent="0.2">
      <c r="A14" s="55">
        <v>9</v>
      </c>
      <c r="B14" s="57" t="s">
        <v>60</v>
      </c>
      <c r="C14" s="147">
        <f>4000000/1000000</f>
        <v>4</v>
      </c>
      <c r="D14" s="147">
        <f>4000000/1000000</f>
        <v>4</v>
      </c>
      <c r="E14" s="55" t="s">
        <v>47</v>
      </c>
      <c r="F14" s="103" t="s">
        <v>75</v>
      </c>
      <c r="G14" s="150" t="s">
        <v>81</v>
      </c>
      <c r="H14" s="119" t="s">
        <v>77</v>
      </c>
      <c r="I14" s="145">
        <f>3975000/1000000</f>
        <v>3.9750000000000001</v>
      </c>
      <c r="J14" s="61" t="s">
        <v>80</v>
      </c>
      <c r="K14" s="55" t="s">
        <v>87</v>
      </c>
      <c r="L14" s="153">
        <v>24127</v>
      </c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11811023622047245" right="0.11811023622047245" top="0.35433070866141736" bottom="0.35433070866141736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="90" zoomScaleNormal="90" workbookViewId="0">
      <selection activeCell="C22" sqref="C22"/>
    </sheetView>
  </sheetViews>
  <sheetFormatPr defaultColWidth="9.125" defaultRowHeight="21" x14ac:dyDescent="0.35"/>
  <cols>
    <col min="1" max="1" width="5.75" style="2" customWidth="1"/>
    <col min="2" max="2" width="43" style="5" customWidth="1"/>
    <col min="3" max="3" width="22.25" style="2" customWidth="1"/>
    <col min="4" max="4" width="4.75" style="8" customWidth="1"/>
    <col min="5" max="6" width="4.75" style="7" customWidth="1"/>
    <col min="7" max="8" width="4.75" style="6" customWidth="1"/>
    <col min="9" max="9" width="10.875" style="4" bestFit="1" customWidth="1"/>
    <col min="10" max="10" width="15" style="4" customWidth="1"/>
    <col min="11" max="12" width="12" style="4" bestFit="1" customWidth="1"/>
    <col min="13" max="13" width="18.25" style="4" customWidth="1"/>
    <col min="14" max="14" width="15.625" style="4" customWidth="1"/>
    <col min="15" max="15" width="12.125" style="4" bestFit="1" customWidth="1"/>
    <col min="16" max="16" width="11.875" style="4" bestFit="1" customWidth="1"/>
    <col min="17" max="17" width="16.125" style="4" customWidth="1"/>
    <col min="18" max="18" width="10.375" style="4" bestFit="1" customWidth="1"/>
    <col min="19" max="19" width="18.625" style="4" bestFit="1" customWidth="1"/>
    <col min="20" max="20" width="13.25" style="4" customWidth="1"/>
    <col min="21" max="21" width="21.625" style="5" customWidth="1"/>
    <col min="22" max="22" width="14.75" style="118" customWidth="1"/>
    <col min="23" max="23" width="9" style="1" customWidth="1"/>
    <col min="24" max="24" width="10.375" style="1" customWidth="1"/>
    <col min="25" max="25" width="17.25" style="1" customWidth="1"/>
    <col min="26" max="16384" width="9.125" style="1"/>
  </cols>
  <sheetData>
    <row r="1" spans="1:26" ht="33" customHeight="1" thickBot="1" x14ac:dyDescent="0.4">
      <c r="A1" s="198" t="s">
        <v>46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</row>
    <row r="2" spans="1:26" ht="66" customHeight="1" thickBot="1" x14ac:dyDescent="0.5">
      <c r="A2" s="199" t="s">
        <v>49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1"/>
    </row>
    <row r="3" spans="1:26" ht="26.25" customHeight="1" x14ac:dyDescent="0.4">
      <c r="A3" s="202" t="s">
        <v>0</v>
      </c>
      <c r="B3" s="204" t="s">
        <v>1</v>
      </c>
      <c r="C3" s="204" t="s">
        <v>16</v>
      </c>
      <c r="D3" s="206" t="s">
        <v>2</v>
      </c>
      <c r="E3" s="208" t="s">
        <v>3</v>
      </c>
      <c r="F3" s="208" t="s">
        <v>4</v>
      </c>
      <c r="G3" s="208" t="s">
        <v>5</v>
      </c>
      <c r="H3" s="210" t="s">
        <v>6</v>
      </c>
      <c r="I3" s="214" t="s">
        <v>8</v>
      </c>
      <c r="J3" s="215"/>
      <c r="K3" s="215"/>
      <c r="L3" s="215"/>
      <c r="M3" s="215"/>
      <c r="N3" s="215"/>
      <c r="O3" s="215"/>
      <c r="P3" s="216"/>
      <c r="Q3" s="217" t="s">
        <v>9</v>
      </c>
      <c r="R3" s="218"/>
      <c r="S3" s="218"/>
      <c r="T3" s="219"/>
      <c r="U3" s="220" t="s">
        <v>11</v>
      </c>
      <c r="V3" s="221"/>
      <c r="W3" s="221"/>
      <c r="X3" s="221"/>
      <c r="Y3" s="222"/>
    </row>
    <row r="4" spans="1:26" s="3" customFormat="1" ht="24" customHeight="1" x14ac:dyDescent="0.2">
      <c r="A4" s="203"/>
      <c r="B4" s="205"/>
      <c r="C4" s="205"/>
      <c r="D4" s="207"/>
      <c r="E4" s="209"/>
      <c r="F4" s="209"/>
      <c r="G4" s="209"/>
      <c r="H4" s="211"/>
      <c r="I4" s="223" t="s">
        <v>17</v>
      </c>
      <c r="J4" s="224" t="s">
        <v>18</v>
      </c>
      <c r="K4" s="224" t="s">
        <v>12</v>
      </c>
      <c r="L4" s="224" t="s">
        <v>13</v>
      </c>
      <c r="M4" s="224" t="s">
        <v>14</v>
      </c>
      <c r="N4" s="224" t="s">
        <v>7</v>
      </c>
      <c r="O4" s="224" t="s">
        <v>19</v>
      </c>
      <c r="P4" s="227" t="s">
        <v>15</v>
      </c>
      <c r="Q4" s="223" t="s">
        <v>29</v>
      </c>
      <c r="R4" s="224" t="s">
        <v>20</v>
      </c>
      <c r="S4" s="224" t="s">
        <v>22</v>
      </c>
      <c r="T4" s="227" t="s">
        <v>21</v>
      </c>
      <c r="U4" s="223" t="s">
        <v>23</v>
      </c>
      <c r="V4" s="225" t="s">
        <v>10</v>
      </c>
      <c r="W4" s="226"/>
      <c r="X4" s="212" t="s">
        <v>38</v>
      </c>
      <c r="Y4" s="213"/>
    </row>
    <row r="5" spans="1:26" s="3" customFormat="1" ht="141.75" customHeight="1" x14ac:dyDescent="0.2">
      <c r="A5" s="203"/>
      <c r="B5" s="205"/>
      <c r="C5" s="205"/>
      <c r="D5" s="207"/>
      <c r="E5" s="209"/>
      <c r="F5" s="209"/>
      <c r="G5" s="209"/>
      <c r="H5" s="211"/>
      <c r="I5" s="203"/>
      <c r="J5" s="205"/>
      <c r="K5" s="205"/>
      <c r="L5" s="205"/>
      <c r="M5" s="205"/>
      <c r="N5" s="205"/>
      <c r="O5" s="205"/>
      <c r="P5" s="228"/>
      <c r="Q5" s="229"/>
      <c r="R5" s="205"/>
      <c r="S5" s="205"/>
      <c r="T5" s="228"/>
      <c r="U5" s="229"/>
      <c r="V5" s="142" t="s">
        <v>27</v>
      </c>
      <c r="W5" s="101" t="s">
        <v>30</v>
      </c>
      <c r="X5" s="100" t="s">
        <v>44</v>
      </c>
      <c r="Y5" s="70" t="s">
        <v>45</v>
      </c>
      <c r="Z5" s="9"/>
    </row>
    <row r="6" spans="1:26" s="3" customFormat="1" ht="32.25" customHeight="1" x14ac:dyDescent="0.2">
      <c r="A6" s="95"/>
      <c r="B6" s="123"/>
      <c r="C6" s="145"/>
      <c r="D6" s="71"/>
      <c r="E6" s="72"/>
      <c r="F6" s="72"/>
      <c r="G6" s="72"/>
      <c r="H6" s="94"/>
      <c r="I6" s="95"/>
      <c r="J6" s="93"/>
      <c r="K6" s="93"/>
      <c r="L6" s="93"/>
      <c r="M6" s="93"/>
      <c r="N6" s="93"/>
      <c r="O6" s="93"/>
      <c r="P6" s="96"/>
      <c r="Q6" s="97"/>
      <c r="R6" s="93"/>
      <c r="S6" s="93"/>
      <c r="T6" s="110"/>
      <c r="U6" s="97"/>
      <c r="V6" s="117"/>
      <c r="W6" s="93"/>
      <c r="X6" s="93"/>
      <c r="Y6" s="96"/>
      <c r="Z6" s="9"/>
    </row>
    <row r="7" spans="1:26" s="3" customFormat="1" x14ac:dyDescent="0.2">
      <c r="A7" s="22"/>
      <c r="B7" s="105"/>
      <c r="C7" s="92"/>
      <c r="D7" s="25"/>
      <c r="E7" s="26"/>
      <c r="F7" s="26"/>
      <c r="G7" s="26"/>
      <c r="H7" s="83"/>
      <c r="I7" s="79"/>
      <c r="J7" s="136"/>
      <c r="K7" s="77"/>
      <c r="L7" s="77"/>
      <c r="M7" s="77"/>
      <c r="N7" s="29"/>
      <c r="O7" s="73"/>
      <c r="P7" s="75"/>
      <c r="Q7" s="106"/>
      <c r="R7" s="144"/>
      <c r="S7" s="81"/>
      <c r="T7" s="99"/>
      <c r="U7" s="116"/>
      <c r="V7" s="127"/>
      <c r="W7" s="24"/>
      <c r="X7" s="109"/>
      <c r="Y7" s="90"/>
    </row>
    <row r="8" spans="1:26" s="3" customFormat="1" x14ac:dyDescent="0.35">
      <c r="A8" s="22"/>
      <c r="B8" s="105"/>
      <c r="C8" s="92"/>
      <c r="D8" s="25"/>
      <c r="E8" s="26"/>
      <c r="F8" s="26"/>
      <c r="G8" s="26"/>
      <c r="H8" s="83"/>
      <c r="I8" s="79"/>
      <c r="J8" s="104"/>
      <c r="K8" s="77"/>
      <c r="L8" s="77"/>
      <c r="M8" s="77"/>
      <c r="N8" s="29"/>
      <c r="O8" s="73"/>
      <c r="P8" s="75"/>
      <c r="Q8" s="113"/>
      <c r="R8" s="114"/>
      <c r="S8" s="81"/>
      <c r="T8" s="99"/>
      <c r="U8" s="116"/>
      <c r="V8" s="127"/>
      <c r="W8" s="24"/>
      <c r="X8" s="109"/>
      <c r="Y8" s="90"/>
    </row>
    <row r="9" spans="1:26" s="3" customFormat="1" x14ac:dyDescent="0.35">
      <c r="A9" s="22"/>
      <c r="B9" s="105"/>
      <c r="C9" s="92"/>
      <c r="D9" s="25"/>
      <c r="E9" s="26"/>
      <c r="F9" s="26"/>
      <c r="G9" s="26"/>
      <c r="H9" s="83"/>
      <c r="I9" s="79"/>
      <c r="J9" s="104"/>
      <c r="K9" s="77"/>
      <c r="L9" s="77"/>
      <c r="M9" s="77"/>
      <c r="N9" s="29"/>
      <c r="O9" s="73"/>
      <c r="P9" s="75"/>
      <c r="Q9" s="113"/>
      <c r="R9" s="114"/>
      <c r="S9" s="81"/>
      <c r="T9" s="99"/>
      <c r="U9" s="116"/>
      <c r="V9" s="127"/>
      <c r="W9" s="24"/>
      <c r="X9" s="109"/>
      <c r="Y9" s="90"/>
    </row>
    <row r="10" spans="1:26" s="3" customFormat="1" x14ac:dyDescent="0.35">
      <c r="A10" s="22"/>
      <c r="B10" s="105"/>
      <c r="C10" s="92"/>
      <c r="D10" s="25"/>
      <c r="E10" s="26"/>
      <c r="F10" s="26"/>
      <c r="G10" s="26"/>
      <c r="H10" s="83"/>
      <c r="I10" s="79"/>
      <c r="J10" s="104"/>
      <c r="K10" s="77"/>
      <c r="L10" s="77"/>
      <c r="M10" s="77"/>
      <c r="N10" s="29"/>
      <c r="O10" s="73"/>
      <c r="P10" s="75"/>
      <c r="Q10" s="113"/>
      <c r="R10" s="114"/>
      <c r="S10" s="81"/>
      <c r="T10" s="99"/>
      <c r="U10" s="116"/>
      <c r="V10" s="127"/>
      <c r="W10" s="24"/>
      <c r="X10" s="109"/>
      <c r="Y10" s="90"/>
    </row>
    <row r="11" spans="1:26" s="3" customFormat="1" x14ac:dyDescent="0.35">
      <c r="A11" s="22"/>
      <c r="B11" s="105"/>
      <c r="C11" s="92"/>
      <c r="D11" s="25"/>
      <c r="E11" s="26"/>
      <c r="F11" s="26"/>
      <c r="G11" s="26"/>
      <c r="H11" s="83"/>
      <c r="I11" s="79"/>
      <c r="J11" s="104"/>
      <c r="K11" s="77"/>
      <c r="L11" s="77"/>
      <c r="M11" s="77"/>
      <c r="N11" s="29"/>
      <c r="O11" s="73"/>
      <c r="P11" s="75"/>
      <c r="Q11" s="113"/>
      <c r="R11" s="114"/>
      <c r="S11" s="81"/>
      <c r="T11" s="99"/>
      <c r="U11" s="116"/>
      <c r="V11" s="127"/>
      <c r="W11" s="24"/>
      <c r="X11" s="109"/>
      <c r="Y11" s="90"/>
    </row>
    <row r="12" spans="1:26" s="3" customFormat="1" x14ac:dyDescent="0.35">
      <c r="A12" s="22"/>
      <c r="B12" s="105"/>
      <c r="C12" s="92"/>
      <c r="D12" s="25"/>
      <c r="E12" s="26"/>
      <c r="F12" s="26"/>
      <c r="G12" s="26"/>
      <c r="H12" s="83"/>
      <c r="I12" s="79"/>
      <c r="J12" s="104"/>
      <c r="K12" s="77"/>
      <c r="L12" s="77"/>
      <c r="M12" s="77"/>
      <c r="N12" s="29"/>
      <c r="O12" s="73"/>
      <c r="P12" s="75"/>
      <c r="Q12" s="113"/>
      <c r="R12" s="114"/>
      <c r="S12" s="81"/>
      <c r="T12" s="99"/>
      <c r="U12" s="116"/>
      <c r="V12" s="127"/>
      <c r="W12" s="24"/>
      <c r="X12" s="109"/>
      <c r="Y12" s="90"/>
    </row>
    <row r="13" spans="1:26" s="3" customFormat="1" x14ac:dyDescent="0.35">
      <c r="A13" s="22"/>
      <c r="B13" s="105"/>
      <c r="C13" s="92"/>
      <c r="D13" s="25"/>
      <c r="E13" s="26"/>
      <c r="F13" s="26"/>
      <c r="G13" s="26"/>
      <c r="H13" s="83"/>
      <c r="I13" s="79"/>
      <c r="J13" s="104"/>
      <c r="K13" s="77"/>
      <c r="L13" s="77"/>
      <c r="M13" s="77"/>
      <c r="N13" s="29"/>
      <c r="O13" s="73"/>
      <c r="P13" s="75"/>
      <c r="Q13" s="113"/>
      <c r="R13" s="114"/>
      <c r="S13" s="81"/>
      <c r="T13" s="99"/>
      <c r="U13" s="116"/>
      <c r="V13" s="127"/>
      <c r="W13" s="24"/>
      <c r="X13" s="109"/>
      <c r="Y13" s="90"/>
    </row>
    <row r="14" spans="1:26" s="3" customFormat="1" x14ac:dyDescent="0.35">
      <c r="A14" s="22"/>
      <c r="B14" s="105"/>
      <c r="C14" s="92"/>
      <c r="D14" s="25"/>
      <c r="E14" s="26"/>
      <c r="F14" s="26"/>
      <c r="G14" s="26"/>
      <c r="H14" s="83"/>
      <c r="I14" s="79"/>
      <c r="J14" s="104"/>
      <c r="K14" s="77"/>
      <c r="L14" s="77"/>
      <c r="M14" s="77"/>
      <c r="N14" s="29"/>
      <c r="O14" s="73"/>
      <c r="P14" s="75"/>
      <c r="Q14" s="113"/>
      <c r="R14" s="114"/>
      <c r="S14" s="81"/>
      <c r="T14" s="99"/>
      <c r="U14" s="116"/>
      <c r="V14" s="127"/>
      <c r="W14" s="24"/>
      <c r="X14" s="109"/>
      <c r="Y14" s="90"/>
    </row>
    <row r="15" spans="1:26" s="3" customFormat="1" x14ac:dyDescent="0.35">
      <c r="A15" s="22"/>
      <c r="B15" s="105"/>
      <c r="C15" s="92"/>
      <c r="D15" s="25"/>
      <c r="E15" s="26"/>
      <c r="F15" s="26"/>
      <c r="G15" s="26"/>
      <c r="H15" s="83"/>
      <c r="I15" s="79"/>
      <c r="J15" s="104"/>
      <c r="K15" s="77"/>
      <c r="L15" s="77"/>
      <c r="M15" s="77"/>
      <c r="N15" s="29"/>
      <c r="O15" s="73"/>
      <c r="P15" s="75"/>
      <c r="Q15" s="113"/>
      <c r="R15" s="114"/>
      <c r="S15" s="81"/>
      <c r="T15" s="99"/>
      <c r="U15" s="116"/>
      <c r="V15" s="127"/>
      <c r="W15" s="24"/>
      <c r="X15" s="109"/>
      <c r="Y15" s="90"/>
    </row>
    <row r="16" spans="1:26" s="3" customFormat="1" x14ac:dyDescent="0.35">
      <c r="A16" s="22"/>
      <c r="B16" s="105"/>
      <c r="C16" s="92"/>
      <c r="D16" s="25"/>
      <c r="E16" s="26"/>
      <c r="F16" s="26"/>
      <c r="G16" s="26"/>
      <c r="H16" s="83"/>
      <c r="I16" s="79"/>
      <c r="J16" s="104"/>
      <c r="K16" s="77"/>
      <c r="L16" s="77"/>
      <c r="M16" s="77"/>
      <c r="N16" s="29"/>
      <c r="O16" s="73"/>
      <c r="P16" s="75"/>
      <c r="Q16" s="113"/>
      <c r="R16" s="114"/>
      <c r="S16" s="81"/>
      <c r="T16" s="99"/>
      <c r="U16" s="116"/>
      <c r="V16" s="127"/>
      <c r="W16" s="24"/>
      <c r="X16" s="109"/>
      <c r="Y16" s="90"/>
    </row>
    <row r="17" spans="1:25" s="3" customFormat="1" x14ac:dyDescent="0.35">
      <c r="A17" s="22"/>
      <c r="B17" s="105"/>
      <c r="C17" s="92"/>
      <c r="D17" s="25"/>
      <c r="E17" s="26"/>
      <c r="F17" s="26"/>
      <c r="G17" s="26"/>
      <c r="H17" s="83"/>
      <c r="I17" s="79"/>
      <c r="J17" s="104"/>
      <c r="K17" s="77"/>
      <c r="L17" s="77"/>
      <c r="M17" s="77"/>
      <c r="N17" s="29"/>
      <c r="O17" s="73"/>
      <c r="P17" s="75"/>
      <c r="Q17" s="113"/>
      <c r="R17" s="114"/>
      <c r="S17" s="81"/>
      <c r="T17" s="99"/>
      <c r="U17" s="116"/>
      <c r="V17" s="127"/>
      <c r="W17" s="24"/>
      <c r="X17" s="109"/>
      <c r="Y17" s="90"/>
    </row>
    <row r="18" spans="1:25" s="3" customFormat="1" x14ac:dyDescent="0.35">
      <c r="A18" s="22"/>
      <c r="B18" s="105"/>
      <c r="C18" s="92"/>
      <c r="D18" s="25"/>
      <c r="E18" s="26"/>
      <c r="F18" s="26"/>
      <c r="G18" s="26"/>
      <c r="H18" s="83"/>
      <c r="I18" s="79"/>
      <c r="J18" s="104"/>
      <c r="K18" s="77"/>
      <c r="L18" s="77"/>
      <c r="M18" s="77"/>
      <c r="N18" s="29"/>
      <c r="O18" s="73"/>
      <c r="P18" s="75"/>
      <c r="Q18" s="113"/>
      <c r="R18" s="114"/>
      <c r="S18" s="81"/>
      <c r="T18" s="99"/>
      <c r="U18" s="98"/>
      <c r="V18" s="128"/>
      <c r="W18" s="24"/>
      <c r="X18" s="109"/>
      <c r="Y18" s="90"/>
    </row>
    <row r="19" spans="1:25" s="3" customFormat="1" x14ac:dyDescent="0.35">
      <c r="A19" s="22"/>
      <c r="B19" s="105"/>
      <c r="C19" s="92"/>
      <c r="D19" s="25"/>
      <c r="E19" s="26"/>
      <c r="F19" s="26"/>
      <c r="G19" s="26"/>
      <c r="H19" s="83"/>
      <c r="I19" s="79"/>
      <c r="J19" s="104"/>
      <c r="K19" s="77"/>
      <c r="L19" s="77"/>
      <c r="M19" s="77"/>
      <c r="N19" s="29"/>
      <c r="O19" s="73"/>
      <c r="P19" s="75"/>
      <c r="Q19" s="113"/>
      <c r="R19" s="114"/>
      <c r="S19" s="81"/>
      <c r="T19" s="99"/>
      <c r="U19" s="129"/>
      <c r="V19" s="128"/>
      <c r="W19" s="24"/>
      <c r="X19" s="109"/>
      <c r="Y19" s="90"/>
    </row>
    <row r="20" spans="1:25" s="3" customFormat="1" x14ac:dyDescent="0.35">
      <c r="A20" s="22"/>
      <c r="B20" s="105"/>
      <c r="C20" s="92"/>
      <c r="D20" s="25"/>
      <c r="E20" s="26"/>
      <c r="F20" s="26"/>
      <c r="G20" s="26"/>
      <c r="H20" s="83"/>
      <c r="I20" s="79"/>
      <c r="J20" s="104"/>
      <c r="K20" s="77"/>
      <c r="L20" s="77"/>
      <c r="M20" s="77"/>
      <c r="N20" s="29"/>
      <c r="O20" s="73"/>
      <c r="P20" s="75"/>
      <c r="Q20" s="113"/>
      <c r="R20" s="114"/>
      <c r="S20" s="81"/>
      <c r="T20" s="99"/>
      <c r="U20" s="98"/>
      <c r="V20" s="55"/>
      <c r="W20" s="24"/>
      <c r="X20" s="109"/>
      <c r="Y20" s="90"/>
    </row>
    <row r="21" spans="1:25" s="3" customFormat="1" x14ac:dyDescent="0.35">
      <c r="A21" s="22"/>
      <c r="B21" s="105"/>
      <c r="C21" s="92"/>
      <c r="D21" s="25"/>
      <c r="E21" s="26"/>
      <c r="F21" s="26"/>
      <c r="G21" s="26"/>
      <c r="H21" s="83"/>
      <c r="I21" s="79"/>
      <c r="J21" s="104"/>
      <c r="K21" s="77"/>
      <c r="L21" s="77"/>
      <c r="M21" s="77"/>
      <c r="N21" s="29"/>
      <c r="O21" s="73"/>
      <c r="P21" s="75"/>
      <c r="Q21" s="113"/>
      <c r="R21" s="114"/>
      <c r="S21" s="81"/>
      <c r="T21" s="99"/>
      <c r="U21" s="98"/>
      <c r="V21" s="126"/>
      <c r="W21" s="24"/>
      <c r="X21" s="109"/>
      <c r="Y21" s="90"/>
    </row>
    <row r="22" spans="1:25" s="3" customFormat="1" x14ac:dyDescent="0.35">
      <c r="A22" s="22"/>
      <c r="B22" s="105"/>
      <c r="C22" s="92"/>
      <c r="D22" s="25"/>
      <c r="E22" s="26"/>
      <c r="F22" s="26"/>
      <c r="G22" s="26"/>
      <c r="H22" s="83"/>
      <c r="I22" s="79"/>
      <c r="J22" s="104"/>
      <c r="K22" s="77"/>
      <c r="L22" s="77"/>
      <c r="M22" s="77"/>
      <c r="N22" s="29"/>
      <c r="O22" s="73"/>
      <c r="P22" s="75"/>
      <c r="Q22" s="113"/>
      <c r="R22" s="114"/>
      <c r="S22" s="81"/>
      <c r="T22" s="99"/>
      <c r="U22" s="116"/>
      <c r="V22" s="127"/>
      <c r="W22" s="24"/>
      <c r="X22" s="109"/>
      <c r="Y22" s="90"/>
    </row>
    <row r="23" spans="1:25" s="3" customFormat="1" x14ac:dyDescent="0.2">
      <c r="A23" s="22"/>
      <c r="B23" s="59"/>
      <c r="C23" s="60"/>
      <c r="D23" s="25"/>
      <c r="E23" s="26"/>
      <c r="F23" s="26"/>
      <c r="G23" s="26"/>
      <c r="H23" s="27"/>
      <c r="I23" s="111"/>
      <c r="J23" s="76"/>
      <c r="K23" s="77"/>
      <c r="L23" s="77"/>
      <c r="M23" s="77"/>
      <c r="N23" s="76"/>
      <c r="O23" s="77"/>
      <c r="P23" s="78"/>
      <c r="Q23" s="32"/>
      <c r="R23" s="80"/>
      <c r="S23" s="81"/>
      <c r="T23" s="115"/>
      <c r="U23" s="130"/>
      <c r="V23" s="131"/>
      <c r="W23" s="24"/>
      <c r="X23" s="46"/>
      <c r="Y23" s="90"/>
    </row>
    <row r="24" spans="1:25" s="3" customFormat="1" x14ac:dyDescent="0.2">
      <c r="A24" s="22"/>
      <c r="B24" s="59"/>
      <c r="C24" s="60"/>
      <c r="D24" s="25"/>
      <c r="E24" s="26"/>
      <c r="F24" s="26"/>
      <c r="G24" s="26"/>
      <c r="H24" s="27"/>
      <c r="I24" s="111"/>
      <c r="J24" s="76"/>
      <c r="K24" s="77"/>
      <c r="L24" s="77"/>
      <c r="M24" s="77"/>
      <c r="N24" s="76"/>
      <c r="O24" s="77"/>
      <c r="P24" s="78"/>
      <c r="Q24" s="87"/>
      <c r="R24" s="80"/>
      <c r="S24" s="81"/>
      <c r="T24" s="115"/>
      <c r="U24" s="130"/>
      <c r="V24" s="131"/>
      <c r="W24" s="24"/>
      <c r="X24" s="46"/>
      <c r="Y24" s="90"/>
    </row>
    <row r="25" spans="1:25" s="3" customFormat="1" x14ac:dyDescent="0.2">
      <c r="A25" s="22"/>
      <c r="B25" s="59"/>
      <c r="C25" s="60"/>
      <c r="D25" s="25"/>
      <c r="E25" s="26"/>
      <c r="F25" s="26"/>
      <c r="G25" s="26"/>
      <c r="H25" s="27"/>
      <c r="I25" s="111"/>
      <c r="J25" s="76"/>
      <c r="K25" s="77"/>
      <c r="L25" s="77"/>
      <c r="M25" s="77"/>
      <c r="N25" s="76"/>
      <c r="O25" s="77"/>
      <c r="P25" s="78"/>
      <c r="Q25" s="87"/>
      <c r="R25" s="80"/>
      <c r="S25" s="81"/>
      <c r="T25" s="115"/>
      <c r="U25" s="130"/>
      <c r="V25" s="131"/>
      <c r="W25" s="24"/>
      <c r="X25" s="46"/>
      <c r="Y25" s="90"/>
    </row>
    <row r="26" spans="1:25" s="3" customFormat="1" x14ac:dyDescent="0.2">
      <c r="A26" s="22"/>
      <c r="B26" s="59"/>
      <c r="C26" s="60"/>
      <c r="D26" s="25"/>
      <c r="E26" s="26"/>
      <c r="F26" s="26"/>
      <c r="G26" s="26"/>
      <c r="H26" s="27"/>
      <c r="I26" s="111"/>
      <c r="J26" s="76"/>
      <c r="K26" s="77"/>
      <c r="L26" s="77"/>
      <c r="M26" s="77"/>
      <c r="N26" s="76"/>
      <c r="O26" s="77"/>
      <c r="P26" s="78"/>
      <c r="Q26" s="87"/>
      <c r="R26" s="80"/>
      <c r="S26" s="81"/>
      <c r="T26" s="115"/>
      <c r="U26" s="130"/>
      <c r="V26" s="131"/>
      <c r="W26" s="24"/>
      <c r="X26" s="46"/>
      <c r="Y26" s="90"/>
    </row>
    <row r="27" spans="1:25" s="3" customFormat="1" x14ac:dyDescent="0.2">
      <c r="A27" s="22"/>
      <c r="B27" s="59"/>
      <c r="C27" s="60"/>
      <c r="D27" s="25"/>
      <c r="E27" s="26"/>
      <c r="F27" s="26"/>
      <c r="G27" s="26"/>
      <c r="H27" s="27"/>
      <c r="I27" s="111"/>
      <c r="J27" s="76"/>
      <c r="K27" s="77"/>
      <c r="L27" s="77"/>
      <c r="M27" s="77"/>
      <c r="N27" s="76"/>
      <c r="O27" s="77"/>
      <c r="P27" s="78"/>
      <c r="Q27" s="87"/>
      <c r="R27" s="80"/>
      <c r="S27" s="81"/>
      <c r="T27" s="115"/>
      <c r="U27" s="130"/>
      <c r="V27" s="131"/>
      <c r="W27" s="24"/>
      <c r="X27" s="46"/>
      <c r="Y27" s="90"/>
    </row>
    <row r="28" spans="1:25" s="3" customFormat="1" x14ac:dyDescent="0.2">
      <c r="A28" s="22"/>
      <c r="B28" s="59"/>
      <c r="C28" s="60"/>
      <c r="D28" s="25"/>
      <c r="E28" s="26"/>
      <c r="F28" s="26"/>
      <c r="G28" s="26"/>
      <c r="H28" s="27"/>
      <c r="I28" s="111"/>
      <c r="J28" s="76"/>
      <c r="K28" s="77"/>
      <c r="L28" s="77"/>
      <c r="M28" s="77"/>
      <c r="N28" s="76"/>
      <c r="O28" s="77"/>
      <c r="P28" s="78"/>
      <c r="Q28" s="87"/>
      <c r="R28" s="80"/>
      <c r="S28" s="81"/>
      <c r="T28" s="115"/>
      <c r="U28" s="130"/>
      <c r="V28" s="131"/>
      <c r="W28" s="24"/>
      <c r="X28" s="46"/>
      <c r="Y28" s="90"/>
    </row>
    <row r="29" spans="1:25" s="3" customFormat="1" x14ac:dyDescent="0.2">
      <c r="A29" s="22"/>
      <c r="B29" s="59"/>
      <c r="C29" s="60"/>
      <c r="D29" s="25"/>
      <c r="E29" s="26"/>
      <c r="F29" s="26"/>
      <c r="G29" s="26"/>
      <c r="H29" s="27"/>
      <c r="I29" s="111"/>
      <c r="J29" s="76"/>
      <c r="K29" s="77"/>
      <c r="L29" s="77"/>
      <c r="M29" s="77"/>
      <c r="N29" s="76"/>
      <c r="O29" s="77"/>
      <c r="P29" s="78"/>
      <c r="Q29" s="87"/>
      <c r="R29" s="80"/>
      <c r="S29" s="81"/>
      <c r="T29" s="115"/>
      <c r="U29" s="130"/>
      <c r="V29" s="131"/>
      <c r="W29" s="24"/>
      <c r="X29" s="46"/>
      <c r="Y29" s="90"/>
    </row>
    <row r="30" spans="1:25" s="3" customFormat="1" x14ac:dyDescent="0.2">
      <c r="A30" s="22"/>
      <c r="B30" s="59"/>
      <c r="C30" s="60"/>
      <c r="D30" s="25"/>
      <c r="E30" s="26"/>
      <c r="F30" s="26"/>
      <c r="G30" s="26"/>
      <c r="H30" s="27"/>
      <c r="I30" s="111"/>
      <c r="J30" s="76"/>
      <c r="K30" s="77"/>
      <c r="L30" s="77"/>
      <c r="M30" s="77"/>
      <c r="N30" s="76"/>
      <c r="O30" s="77"/>
      <c r="P30" s="78"/>
      <c r="Q30" s="87"/>
      <c r="R30" s="80"/>
      <c r="S30" s="81"/>
      <c r="T30" s="115"/>
      <c r="U30" s="130"/>
      <c r="V30" s="131"/>
      <c r="W30" s="24"/>
      <c r="X30" s="46"/>
      <c r="Y30" s="90"/>
    </row>
    <row r="31" spans="1:25" s="3" customFormat="1" x14ac:dyDescent="0.2">
      <c r="A31" s="22"/>
      <c r="B31" s="59"/>
      <c r="C31" s="60"/>
      <c r="D31" s="25"/>
      <c r="E31" s="26"/>
      <c r="F31" s="26"/>
      <c r="G31" s="26"/>
      <c r="H31" s="27"/>
      <c r="I31" s="111"/>
      <c r="J31" s="76"/>
      <c r="K31" s="77"/>
      <c r="L31" s="77"/>
      <c r="M31" s="77"/>
      <c r="N31" s="76"/>
      <c r="O31" s="77"/>
      <c r="P31" s="78"/>
      <c r="Q31" s="87"/>
      <c r="R31" s="80"/>
      <c r="S31" s="81"/>
      <c r="T31" s="115"/>
      <c r="U31" s="130"/>
      <c r="V31" s="131"/>
      <c r="W31" s="24"/>
      <c r="X31" s="46"/>
      <c r="Y31" s="90"/>
    </row>
    <row r="32" spans="1:25" s="3" customFormat="1" x14ac:dyDescent="0.2">
      <c r="A32" s="22"/>
      <c r="B32" s="59"/>
      <c r="C32" s="60"/>
      <c r="D32" s="25"/>
      <c r="E32" s="26"/>
      <c r="F32" s="26"/>
      <c r="G32" s="26"/>
      <c r="H32" s="27"/>
      <c r="I32" s="111"/>
      <c r="J32" s="76"/>
      <c r="K32" s="77"/>
      <c r="L32" s="77"/>
      <c r="M32" s="77"/>
      <c r="N32" s="76"/>
      <c r="O32" s="77"/>
      <c r="P32" s="78"/>
      <c r="Q32" s="87"/>
      <c r="R32" s="80"/>
      <c r="S32" s="81"/>
      <c r="T32" s="115"/>
      <c r="U32" s="130"/>
      <c r="V32" s="131"/>
      <c r="W32" s="24"/>
      <c r="X32" s="46"/>
      <c r="Y32" s="90"/>
    </row>
    <row r="33" spans="1:25" s="3" customFormat="1" x14ac:dyDescent="0.2">
      <c r="A33" s="22"/>
      <c r="B33" s="59"/>
      <c r="C33" s="60"/>
      <c r="D33" s="25"/>
      <c r="E33" s="26"/>
      <c r="F33" s="26"/>
      <c r="G33" s="26"/>
      <c r="H33" s="27"/>
      <c r="I33" s="111"/>
      <c r="J33" s="76"/>
      <c r="K33" s="77"/>
      <c r="L33" s="77"/>
      <c r="M33" s="77"/>
      <c r="N33" s="76"/>
      <c r="O33" s="77"/>
      <c r="P33" s="78"/>
      <c r="Q33" s="87"/>
      <c r="R33" s="80"/>
      <c r="S33" s="81"/>
      <c r="T33" s="115"/>
      <c r="U33" s="130"/>
      <c r="V33" s="131"/>
      <c r="W33" s="24"/>
      <c r="X33" s="46"/>
      <c r="Y33" s="90"/>
    </row>
    <row r="34" spans="1:25" s="3" customFormat="1" x14ac:dyDescent="0.2">
      <c r="A34" s="22"/>
      <c r="B34" s="59"/>
      <c r="C34" s="60"/>
      <c r="D34" s="25"/>
      <c r="E34" s="26"/>
      <c r="F34" s="26"/>
      <c r="G34" s="26"/>
      <c r="H34" s="27"/>
      <c r="I34" s="111"/>
      <c r="J34" s="76"/>
      <c r="K34" s="77"/>
      <c r="L34" s="77"/>
      <c r="M34" s="77"/>
      <c r="N34" s="76"/>
      <c r="O34" s="77"/>
      <c r="P34" s="78"/>
      <c r="Q34" s="87"/>
      <c r="R34" s="80"/>
      <c r="S34" s="81"/>
      <c r="T34" s="115"/>
      <c r="U34" s="130"/>
      <c r="V34" s="131"/>
      <c r="W34" s="24"/>
      <c r="X34" s="46"/>
      <c r="Y34" s="90"/>
    </row>
    <row r="35" spans="1:25" s="3" customFormat="1" x14ac:dyDescent="0.2">
      <c r="A35" s="22"/>
      <c r="B35" s="59"/>
      <c r="C35" s="60"/>
      <c r="D35" s="25"/>
      <c r="E35" s="26"/>
      <c r="F35" s="26"/>
      <c r="G35" s="26"/>
      <c r="H35" s="27"/>
      <c r="I35" s="111"/>
      <c r="J35" s="76"/>
      <c r="K35" s="77"/>
      <c r="L35" s="77"/>
      <c r="M35" s="77"/>
      <c r="N35" s="76"/>
      <c r="O35" s="77"/>
      <c r="P35" s="78"/>
      <c r="Q35" s="87"/>
      <c r="R35" s="80"/>
      <c r="S35" s="81"/>
      <c r="T35" s="115"/>
      <c r="U35" s="130"/>
      <c r="V35" s="131"/>
      <c r="W35" s="24"/>
      <c r="X35" s="46"/>
      <c r="Y35" s="90"/>
    </row>
    <row r="36" spans="1:25" s="3" customFormat="1" x14ac:dyDescent="0.2">
      <c r="A36" s="22"/>
      <c r="B36" s="59"/>
      <c r="C36" s="60"/>
      <c r="D36" s="25"/>
      <c r="E36" s="26"/>
      <c r="F36" s="26"/>
      <c r="G36" s="26"/>
      <c r="H36" s="27"/>
      <c r="I36" s="111"/>
      <c r="J36" s="76"/>
      <c r="K36" s="77"/>
      <c r="L36" s="77"/>
      <c r="M36" s="77"/>
      <c r="N36" s="76"/>
      <c r="O36" s="77"/>
      <c r="P36" s="78"/>
      <c r="Q36" s="87"/>
      <c r="R36" s="80"/>
      <c r="S36" s="81"/>
      <c r="T36" s="115"/>
      <c r="U36" s="130"/>
      <c r="V36" s="131"/>
      <c r="W36" s="24"/>
      <c r="X36" s="46"/>
      <c r="Y36" s="90"/>
    </row>
    <row r="37" spans="1:25" s="3" customFormat="1" x14ac:dyDescent="0.2">
      <c r="A37" s="22"/>
      <c r="B37" s="59"/>
      <c r="C37" s="60"/>
      <c r="D37" s="25"/>
      <c r="E37" s="26"/>
      <c r="F37" s="26"/>
      <c r="G37" s="26"/>
      <c r="H37" s="27"/>
      <c r="I37" s="111"/>
      <c r="J37" s="76"/>
      <c r="K37" s="77"/>
      <c r="L37" s="77"/>
      <c r="M37" s="77"/>
      <c r="N37" s="76"/>
      <c r="O37" s="77"/>
      <c r="P37" s="78"/>
      <c r="Q37" s="87"/>
      <c r="R37" s="80"/>
      <c r="S37" s="81"/>
      <c r="T37" s="115"/>
      <c r="U37" s="130"/>
      <c r="V37" s="131"/>
      <c r="W37" s="24"/>
      <c r="X37" s="46"/>
      <c r="Y37" s="90"/>
    </row>
    <row r="38" spans="1:25" s="3" customFormat="1" x14ac:dyDescent="0.2">
      <c r="A38" s="22"/>
      <c r="B38" s="59"/>
      <c r="C38" s="60"/>
      <c r="D38" s="25"/>
      <c r="E38" s="26"/>
      <c r="F38" s="26"/>
      <c r="G38" s="26"/>
      <c r="H38" s="112"/>
      <c r="I38" s="111"/>
      <c r="J38" s="76"/>
      <c r="K38" s="137"/>
      <c r="L38" s="77"/>
      <c r="M38" s="77"/>
      <c r="N38" s="76"/>
      <c r="O38" s="77"/>
      <c r="P38" s="78"/>
      <c r="Q38" s="87"/>
      <c r="R38" s="80"/>
      <c r="S38" s="81"/>
      <c r="T38" s="115"/>
      <c r="U38" s="130"/>
      <c r="V38" s="131"/>
      <c r="W38" s="24"/>
      <c r="X38" s="46"/>
      <c r="Y38" s="90"/>
    </row>
    <row r="39" spans="1:25" x14ac:dyDescent="0.35">
      <c r="A39" s="22"/>
      <c r="B39" s="59"/>
      <c r="C39" s="60"/>
      <c r="D39" s="25"/>
      <c r="E39" s="26"/>
      <c r="F39" s="26"/>
      <c r="G39" s="26"/>
      <c r="H39" s="112"/>
      <c r="I39" s="111"/>
      <c r="J39" s="82"/>
      <c r="K39" s="111"/>
      <c r="L39" s="77"/>
      <c r="M39" s="77"/>
      <c r="N39" s="76"/>
      <c r="O39" s="77"/>
      <c r="P39" s="78"/>
      <c r="Q39" s="87"/>
      <c r="R39" s="82"/>
      <c r="S39" s="81"/>
      <c r="T39" s="115"/>
      <c r="U39" s="130"/>
      <c r="V39" s="132"/>
      <c r="W39" s="24"/>
      <c r="X39" s="46"/>
      <c r="Y39" s="90"/>
    </row>
    <row r="40" spans="1:25" x14ac:dyDescent="0.35">
      <c r="A40" s="22"/>
      <c r="B40" s="61"/>
      <c r="C40" s="60"/>
      <c r="D40" s="25"/>
      <c r="E40" s="26"/>
      <c r="F40" s="26"/>
      <c r="G40" s="26"/>
      <c r="H40" s="112"/>
      <c r="I40" s="111"/>
      <c r="J40" s="76"/>
      <c r="K40" s="77"/>
      <c r="L40" s="77"/>
      <c r="M40" s="77"/>
      <c r="N40" s="76"/>
      <c r="O40" s="77"/>
      <c r="P40" s="78"/>
      <c r="Q40" s="87"/>
      <c r="R40" s="80"/>
      <c r="S40" s="81"/>
      <c r="T40" s="115"/>
      <c r="U40" s="130"/>
      <c r="V40" s="132"/>
      <c r="W40" s="24"/>
      <c r="X40" s="46"/>
      <c r="Y40" s="90"/>
    </row>
    <row r="41" spans="1:25" x14ac:dyDescent="0.35">
      <c r="A41" s="22"/>
      <c r="B41" s="61"/>
      <c r="C41" s="60"/>
      <c r="D41" s="25"/>
      <c r="E41" s="26"/>
      <c r="F41" s="26"/>
      <c r="G41" s="26"/>
      <c r="H41" s="112"/>
      <c r="I41" s="111"/>
      <c r="J41" s="76"/>
      <c r="K41" s="77"/>
      <c r="L41" s="77"/>
      <c r="M41" s="77"/>
      <c r="N41" s="76"/>
      <c r="O41" s="77"/>
      <c r="P41" s="78"/>
      <c r="Q41" s="87"/>
      <c r="R41" s="80"/>
      <c r="S41" s="81"/>
      <c r="T41" s="115"/>
      <c r="U41" s="130"/>
      <c r="V41" s="132"/>
      <c r="W41" s="24"/>
      <c r="X41" s="46"/>
      <c r="Y41" s="90"/>
    </row>
    <row r="42" spans="1:25" x14ac:dyDescent="0.35">
      <c r="A42" s="22"/>
      <c r="B42" s="61"/>
      <c r="C42" s="60"/>
      <c r="D42" s="25"/>
      <c r="E42" s="26"/>
      <c r="F42" s="26"/>
      <c r="G42" s="26"/>
      <c r="H42" s="112"/>
      <c r="I42" s="111"/>
      <c r="J42" s="76"/>
      <c r="K42" s="77"/>
      <c r="L42" s="77"/>
      <c r="M42" s="77"/>
      <c r="N42" s="76"/>
      <c r="O42" s="77"/>
      <c r="P42" s="78"/>
      <c r="Q42" s="87"/>
      <c r="R42" s="80"/>
      <c r="S42" s="81"/>
      <c r="T42" s="115"/>
      <c r="U42" s="130"/>
      <c r="V42" s="132"/>
      <c r="W42" s="24"/>
      <c r="X42" s="109"/>
      <c r="Y42" s="90"/>
    </row>
    <row r="43" spans="1:25" x14ac:dyDescent="0.35">
      <c r="A43" s="22"/>
      <c r="B43" s="61"/>
      <c r="C43" s="60"/>
      <c r="D43" s="25"/>
      <c r="E43" s="26"/>
      <c r="F43" s="26"/>
      <c r="G43" s="26"/>
      <c r="H43" s="112"/>
      <c r="I43" s="111"/>
      <c r="J43" s="76"/>
      <c r="K43" s="77"/>
      <c r="L43" s="77"/>
      <c r="M43" s="77"/>
      <c r="N43" s="76"/>
      <c r="O43" s="77"/>
      <c r="P43" s="78"/>
      <c r="Q43" s="87"/>
      <c r="R43" s="80"/>
      <c r="S43" s="81"/>
      <c r="T43" s="115"/>
      <c r="U43" s="130"/>
      <c r="V43" s="132"/>
      <c r="W43" s="24"/>
      <c r="X43" s="109"/>
      <c r="Y43" s="90"/>
    </row>
    <row r="44" spans="1:25" x14ac:dyDescent="0.35">
      <c r="A44" s="22"/>
      <c r="B44" s="61"/>
      <c r="C44" s="60"/>
      <c r="D44" s="25"/>
      <c r="E44" s="26"/>
      <c r="F44" s="26"/>
      <c r="G44" s="26"/>
      <c r="H44" s="112"/>
      <c r="I44" s="111"/>
      <c r="J44" s="76"/>
      <c r="K44" s="77"/>
      <c r="L44" s="77"/>
      <c r="M44" s="77"/>
      <c r="N44" s="76"/>
      <c r="O44" s="77"/>
      <c r="P44" s="78"/>
      <c r="Q44" s="87"/>
      <c r="R44" s="80"/>
      <c r="S44" s="81"/>
      <c r="T44" s="115"/>
      <c r="U44" s="130"/>
      <c r="V44" s="132"/>
      <c r="W44" s="24"/>
      <c r="X44" s="109"/>
      <c r="Y44" s="90"/>
    </row>
    <row r="45" spans="1:25" x14ac:dyDescent="0.35">
      <c r="A45" s="22"/>
      <c r="B45" s="61"/>
      <c r="C45" s="60"/>
      <c r="D45" s="25"/>
      <c r="E45" s="26"/>
      <c r="F45" s="26"/>
      <c r="G45" s="26"/>
      <c r="H45" s="112"/>
      <c r="I45" s="111"/>
      <c r="J45" s="76"/>
      <c r="K45" s="77"/>
      <c r="L45" s="77"/>
      <c r="M45" s="77"/>
      <c r="N45" s="76"/>
      <c r="O45" s="77"/>
      <c r="P45" s="78"/>
      <c r="Q45" s="87"/>
      <c r="R45" s="80"/>
      <c r="S45" s="81"/>
      <c r="T45" s="99"/>
      <c r="U45" s="130"/>
      <c r="V45" s="132"/>
      <c r="W45" s="24"/>
      <c r="X45" s="46"/>
      <c r="Y45" s="90"/>
    </row>
    <row r="46" spans="1:25" x14ac:dyDescent="0.35">
      <c r="A46" s="22"/>
      <c r="B46" s="61"/>
      <c r="C46" s="60"/>
      <c r="D46" s="25"/>
      <c r="E46" s="26"/>
      <c r="F46" s="26"/>
      <c r="G46" s="26"/>
      <c r="H46" s="112"/>
      <c r="I46" s="111"/>
      <c r="J46" s="76"/>
      <c r="K46" s="77"/>
      <c r="L46" s="77"/>
      <c r="M46" s="77"/>
      <c r="N46" s="76"/>
      <c r="O46" s="77"/>
      <c r="P46" s="78"/>
      <c r="Q46" s="87"/>
      <c r="R46" s="80"/>
      <c r="S46" s="81"/>
      <c r="T46" s="99"/>
      <c r="U46" s="130"/>
      <c r="V46" s="132"/>
      <c r="W46" s="24"/>
      <c r="X46" s="46"/>
      <c r="Y46" s="90"/>
    </row>
    <row r="47" spans="1:25" x14ac:dyDescent="0.35">
      <c r="A47" s="22"/>
      <c r="B47" s="61"/>
      <c r="C47" s="60"/>
      <c r="D47" s="25"/>
      <c r="E47" s="26"/>
      <c r="F47" s="26"/>
      <c r="G47" s="26"/>
      <c r="H47" s="112"/>
      <c r="I47" s="111"/>
      <c r="J47" s="76"/>
      <c r="K47" s="77"/>
      <c r="L47" s="77"/>
      <c r="M47" s="77"/>
      <c r="N47" s="76"/>
      <c r="O47" s="77"/>
      <c r="P47" s="78"/>
      <c r="Q47" s="87"/>
      <c r="R47" s="80"/>
      <c r="S47" s="81"/>
      <c r="T47" s="99"/>
      <c r="U47" s="130"/>
      <c r="V47" s="132"/>
      <c r="W47" s="24"/>
      <c r="X47" s="46"/>
      <c r="Y47" s="90"/>
    </row>
    <row r="48" spans="1:25" x14ac:dyDescent="0.35">
      <c r="A48" s="22"/>
      <c r="B48" s="61"/>
      <c r="C48" s="60"/>
      <c r="D48" s="25"/>
      <c r="E48" s="26"/>
      <c r="F48" s="26"/>
      <c r="G48" s="26"/>
      <c r="H48" s="112"/>
      <c r="I48" s="111"/>
      <c r="J48" s="76"/>
      <c r="K48" s="77"/>
      <c r="L48" s="77"/>
      <c r="M48" s="77"/>
      <c r="N48" s="76"/>
      <c r="O48" s="77"/>
      <c r="P48" s="78"/>
      <c r="Q48" s="87"/>
      <c r="R48" s="80"/>
      <c r="S48" s="81"/>
      <c r="T48" s="99"/>
      <c r="U48" s="130"/>
      <c r="V48" s="132"/>
      <c r="W48" s="24"/>
      <c r="X48" s="46"/>
      <c r="Y48" s="90"/>
    </row>
    <row r="49" spans="1:25" x14ac:dyDescent="0.35">
      <c r="A49" s="22"/>
      <c r="B49" s="61"/>
      <c r="C49" s="60"/>
      <c r="D49" s="25"/>
      <c r="E49" s="26"/>
      <c r="F49" s="26"/>
      <c r="G49" s="26"/>
      <c r="H49" s="112"/>
      <c r="I49" s="111"/>
      <c r="J49" s="76"/>
      <c r="K49" s="77"/>
      <c r="L49" s="77"/>
      <c r="M49" s="77"/>
      <c r="N49" s="76"/>
      <c r="O49" s="77"/>
      <c r="P49" s="78"/>
      <c r="Q49" s="87"/>
      <c r="R49" s="80"/>
      <c r="S49" s="81"/>
      <c r="T49" s="99"/>
      <c r="U49" s="130"/>
      <c r="V49" s="132"/>
      <c r="W49" s="24"/>
      <c r="X49" s="46"/>
      <c r="Y49" s="90"/>
    </row>
    <row r="50" spans="1:25" x14ac:dyDescent="0.35">
      <c r="A50" s="22"/>
      <c r="B50" s="59"/>
      <c r="C50" s="124"/>
      <c r="D50" s="25"/>
      <c r="E50" s="26"/>
      <c r="F50" s="26"/>
      <c r="G50" s="26"/>
      <c r="H50" s="112"/>
      <c r="I50" s="111"/>
      <c r="J50" s="82"/>
      <c r="K50" s="77"/>
      <c r="L50" s="77"/>
      <c r="M50" s="77"/>
      <c r="N50" s="76"/>
      <c r="O50" s="77"/>
      <c r="P50" s="78"/>
      <c r="Q50" s="87"/>
      <c r="R50" s="82"/>
      <c r="S50" s="81"/>
      <c r="T50" s="115"/>
      <c r="U50" s="130"/>
      <c r="V50" s="132"/>
      <c r="W50" s="24"/>
      <c r="X50" s="46"/>
      <c r="Y50" s="90"/>
    </row>
    <row r="51" spans="1:25" x14ac:dyDescent="0.35">
      <c r="A51" s="22"/>
      <c r="B51" s="61"/>
      <c r="C51" s="60"/>
      <c r="D51" s="25"/>
      <c r="E51" s="26"/>
      <c r="F51" s="26"/>
      <c r="G51" s="26"/>
      <c r="H51" s="112"/>
      <c r="I51" s="111"/>
      <c r="J51" s="76"/>
      <c r="K51" s="77"/>
      <c r="L51" s="77"/>
      <c r="M51" s="77"/>
      <c r="N51" s="76"/>
      <c r="O51" s="77"/>
      <c r="P51" s="78"/>
      <c r="Q51" s="87"/>
      <c r="R51" s="80"/>
      <c r="S51" s="81"/>
      <c r="T51" s="115"/>
      <c r="U51" s="130"/>
      <c r="V51" s="132"/>
      <c r="W51" s="24"/>
      <c r="X51" s="46"/>
      <c r="Y51" s="90"/>
    </row>
    <row r="52" spans="1:25" x14ac:dyDescent="0.35">
      <c r="A52" s="22"/>
      <c r="B52" s="61"/>
      <c r="C52" s="60"/>
      <c r="D52" s="25"/>
      <c r="E52" s="26"/>
      <c r="F52" s="26"/>
      <c r="G52" s="26"/>
      <c r="H52" s="112"/>
      <c r="I52" s="111"/>
      <c r="J52" s="76"/>
      <c r="K52" s="77"/>
      <c r="L52" s="77"/>
      <c r="M52" s="77"/>
      <c r="N52" s="76"/>
      <c r="O52" s="77"/>
      <c r="P52" s="78"/>
      <c r="Q52" s="87"/>
      <c r="R52" s="80"/>
      <c r="S52" s="81"/>
      <c r="T52" s="99"/>
      <c r="U52" s="130"/>
      <c r="V52" s="132"/>
      <c r="W52" s="24"/>
      <c r="X52" s="46"/>
      <c r="Y52" s="90"/>
    </row>
    <row r="53" spans="1:25" x14ac:dyDescent="0.35">
      <c r="A53" s="22"/>
      <c r="B53" s="61"/>
      <c r="C53" s="60"/>
      <c r="D53" s="25"/>
      <c r="E53" s="26"/>
      <c r="F53" s="26"/>
      <c r="G53" s="26"/>
      <c r="H53" s="112"/>
      <c r="I53" s="111"/>
      <c r="J53" s="76"/>
      <c r="K53" s="77"/>
      <c r="L53" s="77"/>
      <c r="M53" s="77"/>
      <c r="N53" s="76"/>
      <c r="O53" s="77"/>
      <c r="P53" s="78"/>
      <c r="Q53" s="87"/>
      <c r="R53" s="80"/>
      <c r="S53" s="81"/>
      <c r="T53" s="99"/>
      <c r="U53" s="130"/>
      <c r="V53" s="132"/>
      <c r="W53" s="24"/>
      <c r="X53" s="46"/>
      <c r="Y53" s="90"/>
    </row>
    <row r="54" spans="1:25" x14ac:dyDescent="0.35">
      <c r="A54" s="22"/>
      <c r="B54" s="61"/>
      <c r="C54" s="60"/>
      <c r="D54" s="25"/>
      <c r="E54" s="26"/>
      <c r="F54" s="26"/>
      <c r="G54" s="26"/>
      <c r="H54" s="112"/>
      <c r="I54" s="111"/>
      <c r="J54" s="76"/>
      <c r="K54" s="77"/>
      <c r="L54" s="77"/>
      <c r="M54" s="77"/>
      <c r="N54" s="76"/>
      <c r="O54" s="77"/>
      <c r="P54" s="78"/>
      <c r="Q54" s="87"/>
      <c r="R54" s="80"/>
      <c r="S54" s="81"/>
      <c r="T54" s="99"/>
      <c r="U54" s="130"/>
      <c r="V54" s="132"/>
      <c r="W54" s="24"/>
      <c r="X54" s="46"/>
      <c r="Y54" s="90"/>
    </row>
    <row r="55" spans="1:25" x14ac:dyDescent="0.35">
      <c r="A55" s="22"/>
      <c r="B55" s="61"/>
      <c r="C55" s="60"/>
      <c r="D55" s="25"/>
      <c r="E55" s="26"/>
      <c r="F55" s="26"/>
      <c r="G55" s="26"/>
      <c r="H55" s="112"/>
      <c r="I55" s="111"/>
      <c r="J55" s="76"/>
      <c r="K55" s="77"/>
      <c r="L55" s="77"/>
      <c r="M55" s="77"/>
      <c r="N55" s="76"/>
      <c r="O55" s="77"/>
      <c r="P55" s="78"/>
      <c r="Q55" s="87"/>
      <c r="R55" s="80"/>
      <c r="S55" s="81"/>
      <c r="T55" s="99"/>
      <c r="U55" s="130"/>
      <c r="V55" s="132"/>
      <c r="W55" s="24"/>
      <c r="X55" s="46"/>
      <c r="Y55" s="90"/>
    </row>
    <row r="56" spans="1:25" x14ac:dyDescent="0.35">
      <c r="A56" s="22"/>
      <c r="B56" s="61"/>
      <c r="C56" s="60"/>
      <c r="D56" s="25"/>
      <c r="E56" s="26"/>
      <c r="F56" s="26"/>
      <c r="G56" s="26"/>
      <c r="H56" s="112"/>
      <c r="I56" s="111"/>
      <c r="J56" s="76"/>
      <c r="K56" s="77"/>
      <c r="L56" s="77"/>
      <c r="M56" s="77"/>
      <c r="N56" s="76"/>
      <c r="O56" s="77"/>
      <c r="P56" s="78"/>
      <c r="Q56" s="87"/>
      <c r="R56" s="80"/>
      <c r="S56" s="81"/>
      <c r="T56" s="99"/>
      <c r="U56" s="130"/>
      <c r="V56" s="132"/>
      <c r="W56" s="24"/>
      <c r="X56" s="46"/>
      <c r="Y56" s="90"/>
    </row>
    <row r="57" spans="1:25" x14ac:dyDescent="0.35">
      <c r="A57" s="22"/>
      <c r="B57" s="61"/>
      <c r="C57" s="60"/>
      <c r="D57" s="25"/>
      <c r="E57" s="26"/>
      <c r="F57" s="26"/>
      <c r="G57" s="26"/>
      <c r="H57" s="112"/>
      <c r="I57" s="111"/>
      <c r="J57" s="76"/>
      <c r="K57" s="77"/>
      <c r="L57" s="77"/>
      <c r="M57" s="77"/>
      <c r="N57" s="76"/>
      <c r="O57" s="77"/>
      <c r="P57" s="78"/>
      <c r="Q57" s="87"/>
      <c r="R57" s="80"/>
      <c r="S57" s="81"/>
      <c r="T57" s="99"/>
      <c r="U57" s="130"/>
      <c r="V57" s="132"/>
      <c r="W57" s="24"/>
      <c r="X57" s="46"/>
      <c r="Y57" s="90"/>
    </row>
    <row r="58" spans="1:25" x14ac:dyDescent="0.35">
      <c r="A58" s="22"/>
      <c r="B58" s="59"/>
      <c r="C58" s="60"/>
      <c r="D58" s="25"/>
      <c r="E58" s="26"/>
      <c r="F58" s="26"/>
      <c r="G58" s="26"/>
      <c r="H58" s="112"/>
      <c r="I58" s="111"/>
      <c r="J58" s="82"/>
      <c r="K58" s="77"/>
      <c r="L58" s="77"/>
      <c r="M58" s="77"/>
      <c r="N58" s="76"/>
      <c r="O58" s="77"/>
      <c r="P58" s="78"/>
      <c r="Q58" s="87"/>
      <c r="R58" s="82"/>
      <c r="S58" s="81"/>
      <c r="T58" s="115"/>
      <c r="U58" s="130"/>
      <c r="V58" s="132"/>
      <c r="W58" s="24"/>
      <c r="X58" s="46"/>
      <c r="Y58" s="90"/>
    </row>
    <row r="59" spans="1:25" x14ac:dyDescent="0.35">
      <c r="A59" s="22"/>
      <c r="B59" s="59"/>
      <c r="C59" s="60"/>
      <c r="D59" s="25"/>
      <c r="E59" s="26"/>
      <c r="F59" s="26"/>
      <c r="G59" s="26"/>
      <c r="H59" s="112"/>
      <c r="I59" s="111"/>
      <c r="J59" s="82"/>
      <c r="K59" s="77"/>
      <c r="L59" s="77"/>
      <c r="M59" s="77"/>
      <c r="N59" s="76"/>
      <c r="O59" s="77"/>
      <c r="P59" s="78"/>
      <c r="Q59" s="87"/>
      <c r="R59" s="82"/>
      <c r="S59" s="81"/>
      <c r="T59" s="115"/>
      <c r="U59" s="130"/>
      <c r="V59" s="132"/>
      <c r="W59" s="24"/>
      <c r="X59" s="46"/>
      <c r="Y59" s="90"/>
    </row>
    <row r="60" spans="1:25" x14ac:dyDescent="0.35">
      <c r="A60" s="22"/>
      <c r="B60" s="61"/>
      <c r="C60" s="60"/>
      <c r="D60" s="25"/>
      <c r="E60" s="26"/>
      <c r="F60" s="26"/>
      <c r="G60" s="26"/>
      <c r="H60" s="112"/>
      <c r="I60" s="111"/>
      <c r="J60" s="76"/>
      <c r="K60" s="77"/>
      <c r="L60" s="77"/>
      <c r="M60" s="77"/>
      <c r="N60" s="76"/>
      <c r="O60" s="77"/>
      <c r="P60" s="78"/>
      <c r="Q60" s="87"/>
      <c r="R60" s="80"/>
      <c r="S60" s="81"/>
      <c r="T60" s="99"/>
      <c r="U60" s="130"/>
      <c r="V60" s="132"/>
      <c r="W60" s="24"/>
      <c r="X60" s="46"/>
      <c r="Y60" s="90"/>
    </row>
    <row r="61" spans="1:25" x14ac:dyDescent="0.35">
      <c r="A61" s="22"/>
      <c r="B61" s="61"/>
      <c r="C61" s="60"/>
      <c r="D61" s="25"/>
      <c r="E61" s="26"/>
      <c r="F61" s="26"/>
      <c r="G61" s="26"/>
      <c r="H61" s="112"/>
      <c r="I61" s="111"/>
      <c r="J61" s="76"/>
      <c r="K61" s="77"/>
      <c r="L61" s="77"/>
      <c r="M61" s="77"/>
      <c r="N61" s="76"/>
      <c r="O61" s="77"/>
      <c r="P61" s="78"/>
      <c r="Q61" s="87"/>
      <c r="R61" s="80"/>
      <c r="S61" s="81"/>
      <c r="T61" s="99"/>
      <c r="U61" s="130"/>
      <c r="V61" s="132"/>
      <c r="W61" s="24"/>
      <c r="X61" s="46"/>
      <c r="Y61" s="90"/>
    </row>
    <row r="62" spans="1:25" x14ac:dyDescent="0.35">
      <c r="A62" s="22"/>
      <c r="B62" s="61"/>
      <c r="C62" s="60"/>
      <c r="D62" s="25"/>
      <c r="E62" s="26"/>
      <c r="F62" s="26"/>
      <c r="G62" s="26"/>
      <c r="H62" s="112"/>
      <c r="I62" s="111"/>
      <c r="J62" s="76"/>
      <c r="K62" s="77"/>
      <c r="L62" s="77"/>
      <c r="M62" s="77"/>
      <c r="N62" s="76"/>
      <c r="O62" s="77"/>
      <c r="P62" s="78"/>
      <c r="Q62" s="87"/>
      <c r="R62" s="80"/>
      <c r="S62" s="81"/>
      <c r="T62" s="99"/>
      <c r="U62" s="130"/>
      <c r="V62" s="132"/>
      <c r="W62" s="24"/>
      <c r="X62" s="46"/>
      <c r="Y62" s="90"/>
    </row>
    <row r="63" spans="1:25" x14ac:dyDescent="0.35">
      <c r="A63" s="22"/>
      <c r="B63" s="57"/>
      <c r="C63" s="46"/>
      <c r="D63" s="25"/>
      <c r="E63" s="26"/>
      <c r="F63" s="26"/>
      <c r="G63" s="26"/>
      <c r="H63" s="74"/>
      <c r="I63" s="79"/>
      <c r="J63" s="76"/>
      <c r="K63" s="77"/>
      <c r="L63" s="77"/>
      <c r="M63" s="77"/>
      <c r="N63" s="29"/>
      <c r="O63" s="77"/>
      <c r="P63" s="75"/>
      <c r="Q63" s="98"/>
      <c r="R63" s="56"/>
      <c r="S63" s="29"/>
      <c r="T63" s="24"/>
      <c r="U63" s="98"/>
      <c r="V63" s="56"/>
      <c r="W63" s="24"/>
      <c r="X63" s="46"/>
      <c r="Y63" s="84"/>
    </row>
    <row r="64" spans="1:25" x14ac:dyDescent="0.35">
      <c r="A64" s="22"/>
      <c r="B64" s="57"/>
      <c r="C64" s="46"/>
      <c r="D64" s="25"/>
      <c r="E64" s="26"/>
      <c r="F64" s="26"/>
      <c r="G64" s="26"/>
      <c r="H64" s="74"/>
      <c r="I64" s="79"/>
      <c r="J64" s="76"/>
      <c r="K64" s="77"/>
      <c r="L64" s="77"/>
      <c r="M64" s="77"/>
      <c r="N64" s="29"/>
      <c r="O64" s="77"/>
      <c r="P64" s="75"/>
      <c r="Q64" s="98"/>
      <c r="R64" s="56"/>
      <c r="S64" s="29"/>
      <c r="T64" s="30"/>
      <c r="U64" s="98"/>
      <c r="V64" s="56"/>
      <c r="W64" s="24"/>
      <c r="X64" s="46"/>
      <c r="Y64" s="84"/>
    </row>
    <row r="65" spans="1:25" x14ac:dyDescent="0.35">
      <c r="A65" s="22"/>
      <c r="B65" s="57"/>
      <c r="C65" s="46"/>
      <c r="D65" s="25"/>
      <c r="E65" s="26"/>
      <c r="F65" s="26"/>
      <c r="G65" s="26"/>
      <c r="H65" s="74"/>
      <c r="I65" s="86"/>
      <c r="J65" s="76"/>
      <c r="K65" s="77"/>
      <c r="L65" s="77"/>
      <c r="M65" s="29"/>
      <c r="N65" s="29"/>
      <c r="O65" s="29"/>
      <c r="P65" s="30"/>
      <c r="Q65" s="98"/>
      <c r="R65" s="55"/>
      <c r="S65" s="88"/>
      <c r="T65" s="89"/>
      <c r="U65" s="133"/>
      <c r="V65" s="56"/>
      <c r="W65" s="24"/>
      <c r="X65" s="46"/>
      <c r="Y65" s="90"/>
    </row>
    <row r="66" spans="1:25" ht="21.75" thickBot="1" x14ac:dyDescent="0.4">
      <c r="A66" s="102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34"/>
      <c r="V66" s="135"/>
      <c r="W66" s="37"/>
      <c r="X66" s="37"/>
      <c r="Y66" s="43"/>
    </row>
    <row r="67" spans="1:25" x14ac:dyDescent="0.35">
      <c r="E67" s="6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"/>
  <sheetViews>
    <sheetView view="pageBreakPreview" zoomScale="80" zoomScaleNormal="71" zoomScaleSheetLayoutView="80" workbookViewId="0">
      <selection activeCell="N7" sqref="N7"/>
    </sheetView>
  </sheetViews>
  <sheetFormatPr defaultColWidth="9.125" defaultRowHeight="21" x14ac:dyDescent="0.35"/>
  <cols>
    <col min="1" max="1" width="5.75" style="2" customWidth="1"/>
    <col min="2" max="2" width="35.375" style="5" customWidth="1"/>
    <col min="3" max="3" width="13" style="2" bestFit="1" customWidth="1"/>
    <col min="4" max="4" width="4.75" style="8" customWidth="1"/>
    <col min="5" max="6" width="4.75" style="7" customWidth="1"/>
    <col min="7" max="8" width="4.75" style="6" customWidth="1"/>
    <col min="9" max="9" width="9.875" style="4" customWidth="1"/>
    <col min="10" max="10" width="11.375" style="4" customWidth="1"/>
    <col min="11" max="11" width="10.75" style="4" bestFit="1" customWidth="1"/>
    <col min="12" max="12" width="11.625" style="4" customWidth="1"/>
    <col min="13" max="13" width="10.75" style="91" customWidth="1"/>
    <col min="14" max="14" width="13.125" style="4" customWidth="1"/>
    <col min="15" max="15" width="13.25" style="4" customWidth="1"/>
    <col min="16" max="16" width="11.125" style="4" bestFit="1" customWidth="1"/>
    <col min="17" max="17" width="24" style="4" customWidth="1"/>
    <col min="18" max="18" width="11.375" style="4" bestFit="1" customWidth="1"/>
    <col min="19" max="19" width="11.125" style="4" bestFit="1" customWidth="1"/>
    <col min="20" max="20" width="10.875" style="4" bestFit="1" customWidth="1"/>
    <col min="21" max="21" width="25.875" style="4" customWidth="1"/>
    <col min="22" max="22" width="8.625" style="5" customWidth="1"/>
    <col min="23" max="23" width="10.75" style="1" customWidth="1"/>
    <col min="24" max="24" width="8.875" style="1" bestFit="1" customWidth="1"/>
    <col min="25" max="25" width="10.25" style="1" customWidth="1"/>
    <col min="26" max="26" width="13.875" style="1" customWidth="1"/>
    <col min="27" max="16384" width="9.125" style="1"/>
  </cols>
  <sheetData>
    <row r="1" spans="1:66" ht="33" customHeight="1" x14ac:dyDescent="0.35">
      <c r="A1" s="198" t="s">
        <v>50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</row>
    <row r="2" spans="1:66" ht="55.5" customHeight="1" x14ac:dyDescent="0.45">
      <c r="A2" s="241" t="s">
        <v>96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</row>
    <row r="3" spans="1:66" ht="26.25" customHeight="1" x14ac:dyDescent="0.4">
      <c r="A3" s="237" t="s">
        <v>0</v>
      </c>
      <c r="B3" s="238" t="s">
        <v>1</v>
      </c>
      <c r="C3" s="238" t="s">
        <v>16</v>
      </c>
      <c r="D3" s="239" t="s">
        <v>2</v>
      </c>
      <c r="E3" s="240" t="s">
        <v>3</v>
      </c>
      <c r="F3" s="240" t="s">
        <v>4</v>
      </c>
      <c r="G3" s="240" t="s">
        <v>5</v>
      </c>
      <c r="H3" s="240" t="s">
        <v>6</v>
      </c>
      <c r="I3" s="242" t="s">
        <v>8</v>
      </c>
      <c r="J3" s="242"/>
      <c r="K3" s="242"/>
      <c r="L3" s="242"/>
      <c r="M3" s="242"/>
      <c r="N3" s="242"/>
      <c r="O3" s="242"/>
      <c r="P3" s="242"/>
      <c r="Q3" s="242" t="s">
        <v>9</v>
      </c>
      <c r="R3" s="242"/>
      <c r="S3" s="242"/>
      <c r="T3" s="242"/>
      <c r="U3" s="230" t="s">
        <v>11</v>
      </c>
      <c r="V3" s="231"/>
      <c r="W3" s="231"/>
      <c r="X3" s="231"/>
      <c r="Y3" s="231"/>
      <c r="Z3" s="232"/>
    </row>
    <row r="4" spans="1:66" s="3" customFormat="1" ht="24" customHeight="1" x14ac:dyDescent="0.2">
      <c r="A4" s="237"/>
      <c r="B4" s="238"/>
      <c r="C4" s="238"/>
      <c r="D4" s="239"/>
      <c r="E4" s="240"/>
      <c r="F4" s="240"/>
      <c r="G4" s="240"/>
      <c r="H4" s="240"/>
      <c r="I4" s="238" t="s">
        <v>17</v>
      </c>
      <c r="J4" s="238" t="s">
        <v>18</v>
      </c>
      <c r="K4" s="238" t="s">
        <v>12</v>
      </c>
      <c r="L4" s="238" t="s">
        <v>13</v>
      </c>
      <c r="M4" s="238" t="s">
        <v>14</v>
      </c>
      <c r="N4" s="238" t="s">
        <v>94</v>
      </c>
      <c r="O4" s="238" t="s">
        <v>24</v>
      </c>
      <c r="P4" s="238" t="s">
        <v>15</v>
      </c>
      <c r="Q4" s="238" t="s">
        <v>29</v>
      </c>
      <c r="R4" s="238" t="s">
        <v>25</v>
      </c>
      <c r="S4" s="238" t="s">
        <v>26</v>
      </c>
      <c r="T4" s="238" t="s">
        <v>21</v>
      </c>
      <c r="U4" s="233" t="s">
        <v>23</v>
      </c>
      <c r="V4" s="234"/>
      <c r="W4" s="243" t="s">
        <v>10</v>
      </c>
      <c r="X4" s="243"/>
      <c r="Y4" s="238" t="s">
        <v>38</v>
      </c>
      <c r="Z4" s="238"/>
    </row>
    <row r="5" spans="1:66" s="3" customFormat="1" ht="164.25" customHeight="1" x14ac:dyDescent="0.2">
      <c r="A5" s="237"/>
      <c r="B5" s="238"/>
      <c r="C5" s="238"/>
      <c r="D5" s="239"/>
      <c r="E5" s="240"/>
      <c r="F5" s="240"/>
      <c r="G5" s="240"/>
      <c r="H5" s="240"/>
      <c r="I5" s="237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5"/>
      <c r="V5" s="236"/>
      <c r="W5" s="93" t="s">
        <v>27</v>
      </c>
      <c r="X5" s="93" t="s">
        <v>30</v>
      </c>
      <c r="Y5" s="93" t="s">
        <v>44</v>
      </c>
      <c r="Z5" s="93" t="s">
        <v>45</v>
      </c>
      <c r="AE5" s="9"/>
    </row>
    <row r="6" spans="1:66" s="3" customFormat="1" ht="23.25" x14ac:dyDescent="0.2">
      <c r="A6" s="55">
        <v>1</v>
      </c>
      <c r="B6" s="152" t="s">
        <v>52</v>
      </c>
      <c r="C6" s="160">
        <f>436000/1000000</f>
        <v>0.436</v>
      </c>
      <c r="D6" s="25"/>
      <c r="E6" s="26"/>
      <c r="F6" s="26"/>
      <c r="G6" s="26"/>
      <c r="H6" s="26"/>
      <c r="I6" s="29"/>
      <c r="J6" s="160">
        <f>436000/1000000</f>
        <v>0.436</v>
      </c>
      <c r="K6" s="171">
        <v>24027</v>
      </c>
      <c r="L6" s="172"/>
      <c r="M6" s="173">
        <v>24050</v>
      </c>
      <c r="N6" s="173" t="s">
        <v>82</v>
      </c>
      <c r="O6" s="174" t="s">
        <v>66</v>
      </c>
      <c r="P6" s="173">
        <v>243291</v>
      </c>
      <c r="Q6" s="57" t="s">
        <v>67</v>
      </c>
      <c r="R6" s="145">
        <f>432815/1000000</f>
        <v>0.43281500000000001</v>
      </c>
      <c r="S6" s="179">
        <v>243277</v>
      </c>
      <c r="T6" s="179">
        <v>243277</v>
      </c>
      <c r="U6" s="170" t="s">
        <v>67</v>
      </c>
      <c r="V6" s="147">
        <f>432815/1000000</f>
        <v>0.43281500000000001</v>
      </c>
      <c r="W6" s="125"/>
      <c r="X6" s="125"/>
      <c r="Y6" s="145">
        <f>432815/1000000</f>
        <v>0.43281500000000001</v>
      </c>
      <c r="Z6" s="77">
        <v>243304</v>
      </c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</row>
    <row r="7" spans="1:66" s="3" customFormat="1" ht="42" x14ac:dyDescent="0.2">
      <c r="A7" s="104">
        <v>2</v>
      </c>
      <c r="B7" s="148" t="s">
        <v>53</v>
      </c>
      <c r="C7" s="160">
        <f>305800/1000000</f>
        <v>0.30580000000000002</v>
      </c>
      <c r="D7" s="25"/>
      <c r="E7" s="26"/>
      <c r="F7" s="26"/>
      <c r="G7" s="26"/>
      <c r="H7" s="26"/>
      <c r="I7" s="29"/>
      <c r="J7" s="160">
        <f>305800/1000000</f>
        <v>0.30580000000000002</v>
      </c>
      <c r="K7" s="171">
        <v>24027</v>
      </c>
      <c r="L7" s="172"/>
      <c r="M7" s="173">
        <v>24050</v>
      </c>
      <c r="N7" s="173" t="s">
        <v>83</v>
      </c>
      <c r="O7" s="174" t="s">
        <v>66</v>
      </c>
      <c r="P7" s="173">
        <v>243291</v>
      </c>
      <c r="Q7" s="106" t="s">
        <v>64</v>
      </c>
      <c r="R7" s="145">
        <f>304575.5/1000000</f>
        <v>0.3045755</v>
      </c>
      <c r="S7" s="179">
        <v>243286</v>
      </c>
      <c r="T7" s="179">
        <v>243286</v>
      </c>
      <c r="U7" s="185" t="s">
        <v>64</v>
      </c>
      <c r="V7" s="147">
        <f>304575.5/1000000</f>
        <v>0.3045755</v>
      </c>
      <c r="W7" s="125"/>
      <c r="X7" s="125"/>
      <c r="Y7" s="145">
        <f>304575.5/1000000</f>
        <v>0.3045755</v>
      </c>
      <c r="Z7" s="173">
        <v>243313</v>
      </c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</row>
    <row r="8" spans="1:66" s="3" customFormat="1" ht="42" x14ac:dyDescent="0.2">
      <c r="A8" s="55">
        <v>3</v>
      </c>
      <c r="B8" s="57" t="s">
        <v>61</v>
      </c>
      <c r="C8" s="160">
        <f>343400/1000000</f>
        <v>0.34339999999999998</v>
      </c>
      <c r="D8" s="25"/>
      <c r="E8" s="26"/>
      <c r="F8" s="26"/>
      <c r="G8" s="26"/>
      <c r="H8" s="26"/>
      <c r="I8" s="29"/>
      <c r="J8" s="160">
        <f>343400/1000000</f>
        <v>0.34339999999999998</v>
      </c>
      <c r="K8" s="171">
        <v>24034</v>
      </c>
      <c r="L8" s="172"/>
      <c r="M8" s="173">
        <v>24053</v>
      </c>
      <c r="N8" s="173" t="s">
        <v>84</v>
      </c>
      <c r="O8" s="174" t="s">
        <v>70</v>
      </c>
      <c r="P8" s="173">
        <v>24115</v>
      </c>
      <c r="Q8" s="106" t="s">
        <v>78</v>
      </c>
      <c r="R8" s="145">
        <f>309800/1000000</f>
        <v>0.30980000000000002</v>
      </c>
      <c r="S8" s="179">
        <v>24090</v>
      </c>
      <c r="T8" s="179">
        <v>24090</v>
      </c>
      <c r="U8" s="185" t="s">
        <v>78</v>
      </c>
      <c r="V8" s="147">
        <f>309800/1000000</f>
        <v>0.30980000000000002</v>
      </c>
      <c r="W8" s="125"/>
      <c r="X8" s="125"/>
      <c r="Y8" s="145">
        <f>309800/1000000</f>
        <v>0.30980000000000002</v>
      </c>
      <c r="Z8" s="173">
        <v>243291</v>
      </c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</row>
    <row r="9" spans="1:66" s="141" customFormat="1" ht="42" x14ac:dyDescent="0.2">
      <c r="A9" s="104">
        <v>4</v>
      </c>
      <c r="B9" s="149" t="s">
        <v>55</v>
      </c>
      <c r="C9" s="160">
        <f>392400/1000000</f>
        <v>0.39240000000000003</v>
      </c>
      <c r="D9" s="161"/>
      <c r="E9" s="138"/>
      <c r="F9" s="161"/>
      <c r="G9" s="138"/>
      <c r="H9" s="162"/>
      <c r="I9" s="139"/>
      <c r="J9" s="160">
        <f>392400/1000000</f>
        <v>0.39240000000000003</v>
      </c>
      <c r="K9" s="171">
        <v>24036</v>
      </c>
      <c r="L9" s="175"/>
      <c r="M9" s="173">
        <v>24053</v>
      </c>
      <c r="N9" s="176" t="s">
        <v>85</v>
      </c>
      <c r="O9" s="174" t="s">
        <v>70</v>
      </c>
      <c r="P9" s="176">
        <v>24115</v>
      </c>
      <c r="Q9" s="106" t="s">
        <v>79</v>
      </c>
      <c r="R9" s="180">
        <v>0.39119999999999999</v>
      </c>
      <c r="S9" s="181">
        <v>24082</v>
      </c>
      <c r="T9" s="181">
        <v>24082</v>
      </c>
      <c r="U9" s="185" t="s">
        <v>79</v>
      </c>
      <c r="V9" s="182">
        <v>0.39119999999999999</v>
      </c>
      <c r="W9" s="125"/>
      <c r="X9" s="125"/>
      <c r="Y9" s="154">
        <v>0.39119999999999999</v>
      </c>
      <c r="Z9" s="173">
        <v>243291</v>
      </c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</row>
    <row r="10" spans="1:66" s="141" customFormat="1" ht="42" x14ac:dyDescent="0.2">
      <c r="A10" s="55">
        <v>5</v>
      </c>
      <c r="B10" s="57" t="s">
        <v>56</v>
      </c>
      <c r="C10" s="160">
        <f>401000/1000000</f>
        <v>0.40100000000000002</v>
      </c>
      <c r="D10" s="161"/>
      <c r="E10" s="138"/>
      <c r="F10" s="161"/>
      <c r="G10" s="138"/>
      <c r="H10" s="162"/>
      <c r="I10" s="139"/>
      <c r="J10" s="160">
        <f>401000/1000000</f>
        <v>0.40100000000000002</v>
      </c>
      <c r="K10" s="171">
        <v>24036</v>
      </c>
      <c r="L10" s="175"/>
      <c r="M10" s="153">
        <v>24125</v>
      </c>
      <c r="N10" s="176" t="s">
        <v>92</v>
      </c>
      <c r="O10" s="153">
        <v>24125</v>
      </c>
      <c r="P10" s="153">
        <v>24217</v>
      </c>
      <c r="Q10" s="57" t="s">
        <v>89</v>
      </c>
      <c r="R10" s="145">
        <f>390378/1000000</f>
        <v>0.390378</v>
      </c>
      <c r="S10" s="181">
        <v>24217</v>
      </c>
      <c r="T10" s="181">
        <v>24217</v>
      </c>
      <c r="U10" s="170" t="s">
        <v>89</v>
      </c>
      <c r="V10" s="147">
        <f>390378/1000000</f>
        <v>0.390378</v>
      </c>
      <c r="W10" s="125"/>
      <c r="X10" s="125"/>
      <c r="Y10" s="145">
        <f>390378/1000000</f>
        <v>0.390378</v>
      </c>
      <c r="Z10" s="173">
        <v>243392</v>
      </c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</row>
    <row r="11" spans="1:66" s="141" customFormat="1" ht="44.25" customHeight="1" x14ac:dyDescent="0.2">
      <c r="A11" s="104">
        <v>6</v>
      </c>
      <c r="B11" s="57" t="s">
        <v>62</v>
      </c>
      <c r="C11" s="160">
        <f>304800/1000000</f>
        <v>0.30480000000000002</v>
      </c>
      <c r="D11" s="161"/>
      <c r="E11" s="138"/>
      <c r="F11" s="161"/>
      <c r="G11" s="138"/>
      <c r="H11" s="162"/>
      <c r="I11" s="139"/>
      <c r="J11" s="160">
        <f>304800/1000000</f>
        <v>0.30480000000000002</v>
      </c>
      <c r="K11" s="171">
        <v>24032</v>
      </c>
      <c r="L11" s="177"/>
      <c r="M11" s="153">
        <v>24137</v>
      </c>
      <c r="N11" s="176" t="s">
        <v>93</v>
      </c>
      <c r="O11" s="153">
        <v>24137</v>
      </c>
      <c r="P11" s="153">
        <v>24229</v>
      </c>
      <c r="Q11" s="106" t="s">
        <v>78</v>
      </c>
      <c r="R11" s="145">
        <f>303320/1000000</f>
        <v>0.30331999999999998</v>
      </c>
      <c r="S11" s="181">
        <v>24228</v>
      </c>
      <c r="T11" s="181">
        <v>24229</v>
      </c>
      <c r="U11" s="185" t="s">
        <v>78</v>
      </c>
      <c r="V11" s="147">
        <f>303320/1000000</f>
        <v>0.30331999999999998</v>
      </c>
      <c r="W11" s="125"/>
      <c r="X11" s="125"/>
      <c r="Y11" s="145">
        <f>303320/1000000</f>
        <v>0.30331999999999998</v>
      </c>
      <c r="Z11" s="173">
        <v>243406</v>
      </c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</row>
    <row r="12" spans="1:66" s="141" customFormat="1" ht="63" x14ac:dyDescent="0.2">
      <c r="A12" s="55">
        <v>7</v>
      </c>
      <c r="B12" s="57" t="s">
        <v>58</v>
      </c>
      <c r="C12" s="160">
        <f>1325000/1000000</f>
        <v>1.325</v>
      </c>
      <c r="D12" s="161"/>
      <c r="E12" s="138"/>
      <c r="F12" s="161"/>
      <c r="G12" s="138"/>
      <c r="H12" s="162"/>
      <c r="I12" s="171">
        <v>243220</v>
      </c>
      <c r="J12" s="160">
        <f>1325000/1000000</f>
        <v>1.325</v>
      </c>
      <c r="K12" s="171">
        <v>243231</v>
      </c>
      <c r="L12" s="171">
        <v>243231</v>
      </c>
      <c r="M12" s="178">
        <v>243248</v>
      </c>
      <c r="N12" s="55" t="s">
        <v>88</v>
      </c>
      <c r="O12" s="153">
        <v>24120</v>
      </c>
      <c r="P12" s="153">
        <v>24270</v>
      </c>
      <c r="Q12" s="106" t="s">
        <v>73</v>
      </c>
      <c r="R12" s="145">
        <f>1220870/1000000</f>
        <v>1.2208699999999999</v>
      </c>
      <c r="S12" s="176">
        <v>24270</v>
      </c>
      <c r="T12" s="176">
        <v>24270</v>
      </c>
      <c r="U12" s="170" t="s">
        <v>72</v>
      </c>
      <c r="V12" s="151" t="s">
        <v>74</v>
      </c>
      <c r="W12" s="125"/>
      <c r="X12" s="140"/>
      <c r="Y12" s="145">
        <f>1220870/1000000</f>
        <v>1.2208699999999999</v>
      </c>
      <c r="Z12" s="173">
        <v>243497</v>
      </c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</row>
    <row r="13" spans="1:66" s="141" customFormat="1" ht="42" x14ac:dyDescent="0.2">
      <c r="A13" s="104">
        <v>8</v>
      </c>
      <c r="B13" s="57" t="s">
        <v>59</v>
      </c>
      <c r="C13" s="160">
        <f>3000000/1000000</f>
        <v>3</v>
      </c>
      <c r="D13" s="163"/>
      <c r="E13" s="138"/>
      <c r="F13" s="163"/>
      <c r="G13" s="138"/>
      <c r="H13" s="162"/>
      <c r="I13" s="171">
        <v>24033</v>
      </c>
      <c r="J13" s="160">
        <f>3000000/1000000</f>
        <v>3</v>
      </c>
      <c r="K13" s="171">
        <v>243216</v>
      </c>
      <c r="L13" s="171">
        <v>243229</v>
      </c>
      <c r="M13" s="178">
        <v>243249</v>
      </c>
      <c r="N13" s="55" t="s">
        <v>86</v>
      </c>
      <c r="O13" s="153">
        <v>24127</v>
      </c>
      <c r="P13" s="153">
        <v>24277</v>
      </c>
      <c r="Q13" s="106" t="s">
        <v>77</v>
      </c>
      <c r="R13" s="145">
        <f>2975000/1000000</f>
        <v>2.9750000000000001</v>
      </c>
      <c r="S13" s="181">
        <v>24257</v>
      </c>
      <c r="T13" s="181">
        <v>24257</v>
      </c>
      <c r="U13" s="170" t="s">
        <v>75</v>
      </c>
      <c r="V13" s="183" t="s">
        <v>76</v>
      </c>
      <c r="W13" s="125"/>
      <c r="X13" s="140"/>
      <c r="Y13" s="145">
        <f>2975000/1000000</f>
        <v>2.9750000000000001</v>
      </c>
      <c r="Z13" s="173">
        <v>243424</v>
      </c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</row>
    <row r="14" spans="1:66" s="141" customFormat="1" ht="63" x14ac:dyDescent="0.2">
      <c r="A14" s="55">
        <v>9</v>
      </c>
      <c r="B14" s="57" t="s">
        <v>60</v>
      </c>
      <c r="C14" s="160">
        <f>4000000/1000000</f>
        <v>4</v>
      </c>
      <c r="D14" s="163"/>
      <c r="E14" s="138"/>
      <c r="F14" s="163"/>
      <c r="G14" s="138"/>
      <c r="H14" s="162"/>
      <c r="I14" s="171">
        <v>24033</v>
      </c>
      <c r="J14" s="160">
        <f>4000000/1000000</f>
        <v>4</v>
      </c>
      <c r="K14" s="171">
        <v>243216</v>
      </c>
      <c r="L14" s="171">
        <v>243229</v>
      </c>
      <c r="M14" s="178">
        <v>243249</v>
      </c>
      <c r="N14" s="55" t="s">
        <v>87</v>
      </c>
      <c r="O14" s="153">
        <v>24127</v>
      </c>
      <c r="P14" s="153">
        <v>24277</v>
      </c>
      <c r="Q14" s="106" t="s">
        <v>77</v>
      </c>
      <c r="R14" s="145">
        <f>3975000/1000000</f>
        <v>3.9750000000000001</v>
      </c>
      <c r="S14" s="176">
        <v>24272</v>
      </c>
      <c r="T14" s="176">
        <v>24286</v>
      </c>
      <c r="U14" s="170" t="s">
        <v>75</v>
      </c>
      <c r="V14" s="183" t="s">
        <v>81</v>
      </c>
      <c r="W14" s="125"/>
      <c r="X14" s="140"/>
      <c r="Y14" s="145">
        <f>3975000/1000000</f>
        <v>3.9750000000000001</v>
      </c>
      <c r="Z14" s="173">
        <v>243473</v>
      </c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</row>
    <row r="15" spans="1:66" x14ac:dyDescent="0.35">
      <c r="A15" s="164"/>
      <c r="B15" s="165"/>
      <c r="C15" s="164"/>
      <c r="D15" s="166"/>
      <c r="E15" s="167"/>
      <c r="F15" s="167"/>
      <c r="G15" s="167"/>
      <c r="H15" s="167"/>
      <c r="I15" s="168"/>
      <c r="J15" s="168"/>
      <c r="K15" s="168"/>
      <c r="L15" s="168"/>
      <c r="M15" s="169"/>
      <c r="N15" s="168"/>
      <c r="O15" s="168"/>
      <c r="P15" s="168"/>
      <c r="Q15" s="168"/>
      <c r="R15" s="168"/>
      <c r="S15" s="168"/>
      <c r="T15" s="168"/>
      <c r="U15" s="186"/>
      <c r="V15" s="184"/>
      <c r="W15" s="168"/>
      <c r="X15" s="168"/>
      <c r="Y15" s="168"/>
      <c r="Z15" s="168"/>
    </row>
  </sheetData>
  <mergeCells count="28">
    <mergeCell ref="I4:I5"/>
    <mergeCell ref="J4:J5"/>
    <mergeCell ref="K4:K5"/>
    <mergeCell ref="L4:L5"/>
    <mergeCell ref="M4:M5"/>
    <mergeCell ref="O4:O5"/>
    <mergeCell ref="W4:X4"/>
    <mergeCell ref="P4:P5"/>
    <mergeCell ref="Q4:Q5"/>
    <mergeCell ref="R4:R5"/>
    <mergeCell ref="S4:S5"/>
    <mergeCell ref="T4:T5"/>
    <mergeCell ref="U3:Z3"/>
    <mergeCell ref="U4:V5"/>
    <mergeCell ref="A1:Z1"/>
    <mergeCell ref="A3:A5"/>
    <mergeCell ref="B3:B5"/>
    <mergeCell ref="C3:C5"/>
    <mergeCell ref="D3:D5"/>
    <mergeCell ref="E3:E5"/>
    <mergeCell ref="F3:F5"/>
    <mergeCell ref="G3:G5"/>
    <mergeCell ref="H3:H5"/>
    <mergeCell ref="Y4:Z4"/>
    <mergeCell ref="A2:Z2"/>
    <mergeCell ref="I3:P3"/>
    <mergeCell ref="Q3:T3"/>
    <mergeCell ref="N4:N5"/>
  </mergeCells>
  <pageMargins left="0.19685039370078741" right="0.19685039370078741" top="0.98425196850393704" bottom="0.74803149606299213" header="0.31496062992125984" footer="0.31496062992125984"/>
  <pageSetup paperSize="9"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60" zoomScaleNormal="60" workbookViewId="0">
      <selection activeCell="U10" sqref="U10"/>
    </sheetView>
  </sheetViews>
  <sheetFormatPr defaultColWidth="9.125" defaultRowHeight="21" x14ac:dyDescent="0.35"/>
  <cols>
    <col min="1" max="1" width="5.75" style="2" customWidth="1"/>
    <col min="2" max="2" width="26.375" style="5" customWidth="1"/>
    <col min="3" max="3" width="10.375" style="2" bestFit="1" customWidth="1"/>
    <col min="4" max="4" width="4.75" style="8" customWidth="1"/>
    <col min="5" max="6" width="4.75" style="7" customWidth="1"/>
    <col min="7" max="8" width="4.75" style="6" customWidth="1"/>
    <col min="9" max="9" width="7.875" style="4" bestFit="1" customWidth="1"/>
    <col min="10" max="10" width="10.375" style="4" bestFit="1" customWidth="1"/>
    <col min="11" max="13" width="8.75" style="4" customWidth="1"/>
    <col min="14" max="14" width="9" style="4" customWidth="1"/>
    <col min="15" max="16" width="8.75" style="4" customWidth="1"/>
    <col min="17" max="17" width="16.125" style="4" customWidth="1"/>
    <col min="18" max="18" width="10.375" style="4" bestFit="1" customWidth="1"/>
    <col min="19" max="20" width="8.75" style="4" customWidth="1"/>
    <col min="21" max="21" width="15.25" style="5" customWidth="1"/>
    <col min="22" max="23" width="9" style="1" customWidth="1"/>
    <col min="24" max="24" width="10.375" style="1" customWidth="1"/>
    <col min="25" max="25" width="11.375" style="1" customWidth="1"/>
    <col min="26" max="16384" width="9.125" style="1"/>
  </cols>
  <sheetData>
    <row r="1" spans="1:25" ht="33" customHeight="1" thickBot="1" x14ac:dyDescent="0.4">
      <c r="A1" s="198" t="s">
        <v>50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5" ht="93.75" customHeight="1" thickBot="1" x14ac:dyDescent="0.4">
      <c r="A2" s="255" t="s">
        <v>51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7"/>
    </row>
    <row r="3" spans="1:25" ht="26.25" customHeight="1" x14ac:dyDescent="0.4">
      <c r="A3" s="202" t="s">
        <v>0</v>
      </c>
      <c r="B3" s="204" t="s">
        <v>1</v>
      </c>
      <c r="C3" s="204" t="s">
        <v>16</v>
      </c>
      <c r="D3" s="206" t="s">
        <v>2</v>
      </c>
      <c r="E3" s="208" t="s">
        <v>3</v>
      </c>
      <c r="F3" s="208" t="s">
        <v>4</v>
      </c>
      <c r="G3" s="208" t="s">
        <v>5</v>
      </c>
      <c r="H3" s="210" t="s">
        <v>6</v>
      </c>
      <c r="I3" s="214" t="s">
        <v>8</v>
      </c>
      <c r="J3" s="215"/>
      <c r="K3" s="215"/>
      <c r="L3" s="215"/>
      <c r="M3" s="215"/>
      <c r="N3" s="215"/>
      <c r="O3" s="215"/>
      <c r="P3" s="216"/>
      <c r="Q3" s="246" t="s">
        <v>9</v>
      </c>
      <c r="R3" s="218"/>
      <c r="S3" s="218"/>
      <c r="T3" s="247"/>
      <c r="U3" s="220" t="s">
        <v>11</v>
      </c>
      <c r="V3" s="221"/>
      <c r="W3" s="221"/>
      <c r="X3" s="221"/>
      <c r="Y3" s="222"/>
    </row>
    <row r="4" spans="1:25" s="3" customFormat="1" ht="24" customHeight="1" x14ac:dyDescent="0.2">
      <c r="A4" s="203"/>
      <c r="B4" s="205"/>
      <c r="C4" s="205"/>
      <c r="D4" s="207"/>
      <c r="E4" s="209"/>
      <c r="F4" s="209"/>
      <c r="G4" s="209"/>
      <c r="H4" s="211"/>
      <c r="I4" s="223" t="s">
        <v>17</v>
      </c>
      <c r="J4" s="224" t="s">
        <v>18</v>
      </c>
      <c r="K4" s="224" t="s">
        <v>12</v>
      </c>
      <c r="L4" s="224" t="s">
        <v>13</v>
      </c>
      <c r="M4" s="224" t="s">
        <v>14</v>
      </c>
      <c r="N4" s="224" t="s">
        <v>7</v>
      </c>
      <c r="O4" s="224" t="s">
        <v>19</v>
      </c>
      <c r="P4" s="227" t="s">
        <v>15</v>
      </c>
      <c r="Q4" s="234" t="s">
        <v>28</v>
      </c>
      <c r="R4" s="224" t="s">
        <v>20</v>
      </c>
      <c r="S4" s="224" t="s">
        <v>22</v>
      </c>
      <c r="T4" s="233" t="s">
        <v>21</v>
      </c>
      <c r="U4" s="223" t="s">
        <v>23</v>
      </c>
      <c r="V4" s="225" t="s">
        <v>10</v>
      </c>
      <c r="W4" s="226"/>
      <c r="X4" s="212" t="s">
        <v>38</v>
      </c>
      <c r="Y4" s="213"/>
    </row>
    <row r="5" spans="1:25" s="3" customFormat="1" ht="168.75" thickBot="1" x14ac:dyDescent="0.25">
      <c r="A5" s="248"/>
      <c r="B5" s="249"/>
      <c r="C5" s="249"/>
      <c r="D5" s="254"/>
      <c r="E5" s="244"/>
      <c r="F5" s="244"/>
      <c r="G5" s="244"/>
      <c r="H5" s="245"/>
      <c r="I5" s="248"/>
      <c r="J5" s="249"/>
      <c r="K5" s="249"/>
      <c r="L5" s="249"/>
      <c r="M5" s="249"/>
      <c r="N5" s="249"/>
      <c r="O5" s="249"/>
      <c r="P5" s="250"/>
      <c r="Q5" s="251"/>
      <c r="R5" s="249"/>
      <c r="S5" s="249"/>
      <c r="T5" s="252"/>
      <c r="U5" s="253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 x14ac:dyDescent="0.2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25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 x14ac:dyDescent="0.4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180E3A8EE14443BB390666B0AAA4E5" ma:contentTypeVersion="9" ma:contentTypeDescription="Create a new document." ma:contentTypeScope="" ma:versionID="18b69762debd16495b75b6ada9bbeaa6">
  <xsd:schema xmlns:xsd="http://www.w3.org/2001/XMLSchema" xmlns:xs="http://www.w3.org/2001/XMLSchema" xmlns:p="http://schemas.microsoft.com/office/2006/metadata/properties" xmlns:ns3="ee36077c-4476-460d-a6b2-3b731d81dab0" targetNamespace="http://schemas.microsoft.com/office/2006/metadata/properties" ma:root="true" ma:fieldsID="44e1eeb60b42748b0aea2bf0644d7766" ns3:_="">
    <xsd:import namespace="ee36077c-4476-460d-a6b2-3b731d81da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6077c-4476-460d-a6b2-3b731d81da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EA6DB9-A1EC-4CFE-98DA-73775DBECF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F08C81-2497-47DA-9484-2E336A9617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36077c-4476-460d-a6b2-3b731d81da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9869D-8EC6-48A4-A2DE-D22BC8A75183}">
  <ds:schemaRefs>
    <ds:schemaRef ds:uri="http://purl.org/dc/dcmitype/"/>
    <ds:schemaRef ds:uri="ee36077c-4476-460d-a6b2-3b731d81dab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USER</cp:lastModifiedBy>
  <cp:lastPrinted>2023-06-06T10:00:24Z</cp:lastPrinted>
  <dcterms:created xsi:type="dcterms:W3CDTF">2018-10-03T07:36:52Z</dcterms:created>
  <dcterms:modified xsi:type="dcterms:W3CDTF">2023-08-31T06:59:57Z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0x01010057180E3A8EE14443BB390666B0AAA4E5</vt:lpwstr>
  </property>
</Properties>
</file>