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DCD8DF70-A813-4D51-8DA8-AB2286D6C117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2" i="9" l="1"/>
  <c r="X9" i="9"/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6" i="9" l="1"/>
  <c r="R16" i="9" l="1"/>
  <c r="I17" i="11"/>
  <c r="G17" i="11"/>
  <c r="D17" i="11"/>
  <c r="J16" i="9" l="1"/>
  <c r="C16" i="9" l="1"/>
</calcChain>
</file>

<file path=xl/sharedStrings.xml><?xml version="1.0" encoding="utf-8"?>
<sst xmlns="http://schemas.openxmlformats.org/spreadsheetml/2006/main" count="222" uniqueCount="119">
  <si>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</si>
  <si>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</si>
  <si>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</si>
  <si>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</si>
  <si>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</si>
  <si>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</si>
  <si>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</si>
  <si>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</si>
  <si>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</si>
  <si>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</si>
  <si>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</si>
  <si>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</si>
  <si>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</si>
  <si>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</si>
  <si>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</si>
  <si>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</si>
  <si>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</si>
  <si>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</si>
  <si>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</si>
  <si>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</si>
  <si>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</si>
  <si>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</si>
  <si>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</si>
  <si>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</si>
  <si>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</si>
  <si>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</si>
  <si>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</si>
  <si>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</si>
  <si>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</si>
  <si>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</si>
  <si>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</si>
  <si>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</si>
  <si>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</si>
  <si>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</si>
  <si>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</si>
  <si>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</si>
  <si>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</si>
  <si>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</si>
  <si>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</si>
  <si>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</si>
  <si>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</si>
  <si>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</si>
  <si>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</si>
  <si>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</si>
  <si>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</si>
  <si>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</si>
  <si>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</si>
  <si>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</si>
  <si>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</si>
  <si>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</si>
  <si>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</si>
  <si>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</si>
  <si>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</si>
  <si>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</si>
  <si>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</si>
  <si>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</si>
  <si>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</si>
  <si>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</si>
  <si>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</si>
  <si>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</si>
  <si>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</si>
  <si>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</si>
  <si>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</si>
  <si>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</si>
  <si>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</si>
  <si>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</si>
  <si>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</si>
  <si>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</si>
  <si>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</si>
  <si>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</si>
  <si>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</si>
  <si>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</si>
  <si>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</si>
  <si>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</si>
  <si>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</si>
  <si>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</si>
  <si>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</si>
  <si>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</si>
  <si>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</si>
  <si>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</si>
  <si>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</si>
  <si>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</si>
  <si>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</si>
  <si>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</si>
  <si>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</si>
  <si>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</si>
  <si>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</si>
  <si>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</si>
  <si>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</si>
  <si>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</si>
  <si>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</si>
  <si>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</si>
  <si>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</si>
  <si>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</si>
  <si>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</si>
  <si>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</si>
  <si>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</si>
  <si>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</si>
  <si>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สรุปผลการดำเนินการจัดซื้อจัดจ้างเงินงบประมาณ ในรอบเดือนเมษายน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</si>
  <si>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</si>
  <si>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</si>
  <si>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</si>
  <si>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</si>
  <si>
    <t>ค่าที่ดินและสิ่งก่อสร้าง
ในรอบเดือน พฤษภาคม 2566 หน่วยงาน สำนักงานอธิการบดี  กองงาน วิทยาเขตปราจีนบุรี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</si>
  <si>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</si>
  <si>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</si>
  <si>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</si>
  <si>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</si>
  <si>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</si>
  <si>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</si>
  <si>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</si>
  <si>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</si>
  <si>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</si>
  <si>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</si>
  <si>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</si>
  <si>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</si>
  <si>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</si>
  <si>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วันที่ 31 พฤษภาคม 2566</t>
  </si>
  <si>
    <t>ค่าครุภัณฑ์
  ในรอบเดือน พฤษภาคม 2566 หน่วยงาน สำนักงานอธิการบดี กองงาน วิทยาเขตปราจีนบุรี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</si>
</sst>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7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6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15</xdr:row>
      <xdr:rowOff>47624</xdr:rowOff>
    </xdr:from>
    <xdr:to>
      <xdr:col>7</xdr:col>
      <xdr:colOff>282773</xdr:colOff>
      <xdr:row>15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15</xdr:row>
      <xdr:rowOff>44649</xdr:rowOff>
    </xdr:from>
    <xdr:to>
      <xdr:col>22</xdr:col>
      <xdr:colOff>428627</xdr:colOff>
      <xdr:row>15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15</xdr:row>
      <xdr:rowOff>44648</xdr:rowOff>
    </xdr:from>
    <xdr:to>
      <xdr:col>21</xdr:col>
      <xdr:colOff>622102</xdr:colOff>
      <xdr:row>15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95247</xdr:rowOff>
    </xdr:from>
    <xdr:to>
      <xdr:col>7</xdr:col>
      <xdr:colOff>295510</xdr:colOff>
      <xdr:row>12</xdr:row>
      <xdr:rowOff>48677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1916" y="6275914"/>
          <a:ext cx="274344" cy="225572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54428</xdr:rowOff>
    </xdr:from>
    <xdr:to>
      <xdr:col>21</xdr:col>
      <xdr:colOff>644639</xdr:colOff>
      <xdr:row>11</xdr:row>
      <xdr:rowOff>256834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335750" y="625928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zoomScale="80" zoomScaleNormal="80" zoomScaleSheetLayoutView="80" workbookViewId="0">
      <selection activeCell="A5" sqref="A5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197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80" t="s">
        <v>31</v>
      </c>
    </row>
    <row r="2" spans="1:13" s="53" customFormat="1" ht="28.5">
      <c r="A2" s="199" t="s">
        <v>98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"/>
    </row>
    <row r="3" spans="1:13" s="53" customFormat="1" ht="28.5">
      <c r="A3" s="199" t="s">
        <v>60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"/>
    </row>
    <row r="4" spans="1:13" s="53" customFormat="1" ht="28.5">
      <c r="A4" s="201" t="s">
        <v>117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03" t="s">
        <v>36</v>
      </c>
      <c r="G5" s="204"/>
      <c r="H5" s="205" t="s">
        <v>37</v>
      </c>
      <c r="I5" s="206"/>
      <c r="J5" s="76" t="s">
        <v>42</v>
      </c>
      <c r="K5" s="205" t="s">
        <v>43</v>
      </c>
      <c r="L5" s="206"/>
      <c r="M5" s="104" t="s">
        <v>68</v>
      </c>
    </row>
    <row r="6" spans="1:13" s="127" customFormat="1" ht="39.950000000000003" customHeight="1">
      <c r="A6" s="210">
        <v>1</v>
      </c>
      <c r="B6" s="207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30">
        <f>1550000/1000000</f>
        <v>1.55</v>
      </c>
      <c r="H6" s="119" t="s">
        <v>78</v>
      </c>
      <c r="I6" s="130">
        <f>1550000/1000000</f>
        <v>1.55</v>
      </c>
      <c r="J6" s="192" t="s">
        <v>49</v>
      </c>
      <c r="K6" s="70" t="s">
        <v>80</v>
      </c>
      <c r="L6" s="103" t="s">
        <v>81</v>
      </c>
      <c r="M6" s="104"/>
    </row>
    <row r="7" spans="1:13" s="127" customFormat="1" ht="39.950000000000003" customHeight="1">
      <c r="A7" s="211"/>
      <c r="B7" s="208"/>
      <c r="C7" s="100"/>
      <c r="D7" s="100"/>
      <c r="E7" s="70"/>
      <c r="F7" s="119" t="s">
        <v>79</v>
      </c>
      <c r="G7" s="130">
        <f>1550148/1000000</f>
        <v>1.5501480000000001</v>
      </c>
      <c r="H7" s="126"/>
      <c r="I7" s="126"/>
      <c r="J7" s="193"/>
      <c r="K7" s="126"/>
      <c r="L7" s="126"/>
      <c r="M7" s="104"/>
    </row>
    <row r="8" spans="1:13" s="101" customFormat="1" ht="39.950000000000003" customHeight="1">
      <c r="A8" s="141">
        <v>2</v>
      </c>
      <c r="B8" s="140" t="s">
        <v>99</v>
      </c>
      <c r="C8" s="144">
        <f>180500000/1000000</f>
        <v>180.5</v>
      </c>
      <c r="D8" s="142">
        <f>188997000/1000000</f>
        <v>188.99700000000001</v>
      </c>
      <c r="E8" s="141" t="s">
        <v>47</v>
      </c>
      <c r="F8" s="143" t="s">
        <v>91</v>
      </c>
      <c r="G8" s="176">
        <f>172000000/1000000</f>
        <v>172</v>
      </c>
      <c r="H8" s="140" t="s">
        <v>91</v>
      </c>
      <c r="I8" s="144">
        <f>172000000/1000000</f>
        <v>172</v>
      </c>
      <c r="J8" s="192" t="s">
        <v>90</v>
      </c>
      <c r="K8" s="141" t="s">
        <v>89</v>
      </c>
      <c r="L8" s="151">
        <v>243322</v>
      </c>
      <c r="M8" s="140"/>
    </row>
    <row r="9" spans="1:13" s="127" customFormat="1" ht="39.950000000000003" customHeight="1">
      <c r="A9" s="139"/>
      <c r="B9" s="152" t="s">
        <v>100</v>
      </c>
      <c r="C9" s="100"/>
      <c r="D9" s="100"/>
      <c r="E9" s="70"/>
      <c r="F9" s="119"/>
      <c r="G9" s="130"/>
      <c r="H9" s="126"/>
      <c r="I9" s="126"/>
      <c r="J9" s="193"/>
      <c r="K9" s="126"/>
      <c r="L9" s="126"/>
      <c r="M9" s="104"/>
    </row>
    <row r="10" spans="1:13" s="127" customFormat="1" ht="35.1" customHeight="1">
      <c r="A10" s="212">
        <v>3</v>
      </c>
      <c r="B10" s="125" t="s">
        <v>72</v>
      </c>
      <c r="C10" s="130">
        <f>10500/1000000</f>
        <v>1.0500000000000001E-2</v>
      </c>
      <c r="D10" s="130">
        <f>10500/1000000</f>
        <v>1.0500000000000001E-2</v>
      </c>
      <c r="E10" s="131" t="s">
        <v>4</v>
      </c>
      <c r="F10" s="132" t="s">
        <v>56</v>
      </c>
      <c r="G10" s="130">
        <f>14980/1000000</f>
        <v>1.498E-2</v>
      </c>
      <c r="H10" s="132" t="s">
        <v>56</v>
      </c>
      <c r="I10" s="130">
        <f>14980/1000000</f>
        <v>1.498E-2</v>
      </c>
      <c r="J10" s="207" t="s">
        <v>49</v>
      </c>
      <c r="K10" s="131" t="s">
        <v>59</v>
      </c>
      <c r="L10" s="103" t="s">
        <v>74</v>
      </c>
      <c r="M10" s="105"/>
    </row>
    <row r="11" spans="1:13" s="127" customFormat="1" ht="35.1" customHeight="1">
      <c r="A11" s="213"/>
      <c r="B11" s="125"/>
      <c r="C11" s="128"/>
      <c r="D11" s="128"/>
      <c r="E11" s="129"/>
      <c r="F11" s="29" t="s">
        <v>73</v>
      </c>
      <c r="G11" s="91">
        <f>15782.5/1000000</f>
        <v>1.5782500000000001E-2</v>
      </c>
      <c r="H11" s="126"/>
      <c r="I11" s="126"/>
      <c r="J11" s="209"/>
      <c r="K11" s="126"/>
      <c r="L11" s="133"/>
      <c r="M11" s="104"/>
    </row>
    <row r="12" spans="1:13" s="127" customFormat="1" ht="35.1" customHeight="1">
      <c r="A12" s="214"/>
      <c r="B12" s="125"/>
      <c r="C12" s="128"/>
      <c r="D12" s="128"/>
      <c r="E12" s="129"/>
      <c r="F12" s="29" t="s">
        <v>58</v>
      </c>
      <c r="G12" s="91">
        <f>16178.4/1000000</f>
        <v>1.6178399999999999E-2</v>
      </c>
      <c r="H12" s="126"/>
      <c r="I12" s="126"/>
      <c r="J12" s="208"/>
      <c r="K12" s="126"/>
      <c r="L12" s="133"/>
      <c r="M12" s="104"/>
    </row>
    <row r="13" spans="1:13" s="127" customFormat="1" ht="35.1" customHeight="1">
      <c r="A13" s="210">
        <v>4</v>
      </c>
      <c r="B13" s="125" t="s">
        <v>87</v>
      </c>
      <c r="C13" s="100">
        <f>5700/1000000</f>
        <v>5.7000000000000002E-3</v>
      </c>
      <c r="D13" s="100">
        <f>5700/1000000</f>
        <v>5.7000000000000002E-3</v>
      </c>
      <c r="E13" s="131" t="s">
        <v>4</v>
      </c>
      <c r="F13" s="132" t="s">
        <v>56</v>
      </c>
      <c r="G13" s="100">
        <f>5671/1000000</f>
        <v>5.6709999999999998E-3</v>
      </c>
      <c r="H13" s="132" t="s">
        <v>56</v>
      </c>
      <c r="I13" s="100">
        <f>5671/1000000</f>
        <v>5.6709999999999998E-3</v>
      </c>
      <c r="J13" s="207" t="s">
        <v>49</v>
      </c>
      <c r="K13" s="131" t="s">
        <v>57</v>
      </c>
      <c r="L13" s="103" t="s">
        <v>74</v>
      </c>
      <c r="M13" s="104"/>
    </row>
    <row r="14" spans="1:13" s="127" customFormat="1" ht="35.1" customHeight="1">
      <c r="A14" s="215"/>
      <c r="B14" s="125"/>
      <c r="C14" s="128"/>
      <c r="D14" s="128"/>
      <c r="E14" s="129"/>
      <c r="F14" s="29" t="s">
        <v>73</v>
      </c>
      <c r="G14" s="91">
        <f>6184.6/1000000</f>
        <v>6.1846000000000002E-3</v>
      </c>
      <c r="H14" s="126"/>
      <c r="I14" s="126"/>
      <c r="J14" s="209"/>
      <c r="K14" s="126"/>
      <c r="L14" s="133"/>
      <c r="M14" s="104"/>
    </row>
    <row r="15" spans="1:13" s="127" customFormat="1" ht="35.1" customHeight="1">
      <c r="A15" s="211"/>
      <c r="B15" s="125"/>
      <c r="C15" s="128"/>
      <c r="D15" s="128"/>
      <c r="E15" s="129"/>
      <c r="F15" s="29" t="s">
        <v>58</v>
      </c>
      <c r="G15" s="91">
        <f>6259.5/1000000</f>
        <v>6.2595000000000003E-3</v>
      </c>
      <c r="H15" s="126"/>
      <c r="I15" s="126"/>
      <c r="J15" s="208"/>
      <c r="K15" s="126"/>
      <c r="L15" s="126"/>
      <c r="M15" s="104"/>
    </row>
    <row r="16" spans="1:13" s="127" customFormat="1" ht="30" customHeight="1">
      <c r="A16" s="194" t="s">
        <v>75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6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topLeftCell="A4" zoomScale="70" zoomScaleNormal="70" workbookViewId="0">
      <selection activeCell="C19" sqref="C19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20" t="s">
        <v>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6" ht="66" customHeight="1">
      <c r="A2" s="221" t="s">
        <v>103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106"/>
    </row>
    <row r="3" spans="1:26" ht="26.25" customHeight="1">
      <c r="A3" s="223" t="s">
        <v>0</v>
      </c>
      <c r="B3" s="219" t="s">
        <v>1</v>
      </c>
      <c r="C3" s="219" t="s">
        <v>50</v>
      </c>
      <c r="D3" s="224" t="s">
        <v>2</v>
      </c>
      <c r="E3" s="225" t="s">
        <v>3</v>
      </c>
      <c r="F3" s="225" t="s">
        <v>4</v>
      </c>
      <c r="G3" s="225" t="s">
        <v>5</v>
      </c>
      <c r="H3" s="225" t="s">
        <v>6</v>
      </c>
      <c r="I3" s="226" t="s">
        <v>8</v>
      </c>
      <c r="J3" s="226"/>
      <c r="K3" s="226"/>
      <c r="L3" s="226"/>
      <c r="M3" s="226"/>
      <c r="N3" s="226"/>
      <c r="O3" s="226"/>
      <c r="P3" s="226"/>
      <c r="Q3" s="226" t="s">
        <v>9</v>
      </c>
      <c r="R3" s="226"/>
      <c r="S3" s="226"/>
      <c r="T3" s="226"/>
      <c r="U3" s="227" t="s">
        <v>11</v>
      </c>
      <c r="V3" s="227"/>
      <c r="W3" s="227"/>
      <c r="X3" s="227"/>
      <c r="Y3" s="227"/>
      <c r="Z3" s="106"/>
    </row>
    <row r="4" spans="1:26" s="3" customFormat="1" ht="24" customHeight="1">
      <c r="A4" s="223"/>
      <c r="B4" s="219"/>
      <c r="C4" s="219"/>
      <c r="D4" s="224"/>
      <c r="E4" s="225"/>
      <c r="F4" s="225"/>
      <c r="G4" s="225"/>
      <c r="H4" s="225"/>
      <c r="I4" s="219" t="s">
        <v>17</v>
      </c>
      <c r="J4" s="219" t="s">
        <v>51</v>
      </c>
      <c r="K4" s="219" t="s">
        <v>12</v>
      </c>
      <c r="L4" s="219" t="s">
        <v>13</v>
      </c>
      <c r="M4" s="219" t="s">
        <v>14</v>
      </c>
      <c r="N4" s="137" t="s">
        <v>82</v>
      </c>
      <c r="O4" s="219" t="s">
        <v>19</v>
      </c>
      <c r="P4" s="219" t="s">
        <v>15</v>
      </c>
      <c r="Q4" s="219" t="s">
        <v>29</v>
      </c>
      <c r="R4" s="219" t="s">
        <v>52</v>
      </c>
      <c r="S4" s="219" t="s">
        <v>53</v>
      </c>
      <c r="T4" s="219" t="s">
        <v>21</v>
      </c>
      <c r="U4" s="219" t="s">
        <v>23</v>
      </c>
      <c r="V4" s="218" t="s">
        <v>10</v>
      </c>
      <c r="W4" s="218"/>
      <c r="X4" s="219" t="s">
        <v>38</v>
      </c>
      <c r="Y4" s="219"/>
      <c r="Z4" s="29"/>
    </row>
    <row r="5" spans="1:26" s="3" customFormat="1" ht="168">
      <c r="A5" s="223"/>
      <c r="B5" s="219"/>
      <c r="C5" s="219"/>
      <c r="D5" s="224"/>
      <c r="E5" s="225"/>
      <c r="F5" s="225"/>
      <c r="G5" s="225"/>
      <c r="H5" s="225"/>
      <c r="I5" s="223"/>
      <c r="J5" s="219"/>
      <c r="K5" s="219"/>
      <c r="L5" s="219"/>
      <c r="M5" s="219"/>
      <c r="N5" s="138" t="s">
        <v>83</v>
      </c>
      <c r="O5" s="219"/>
      <c r="P5" s="219"/>
      <c r="Q5" s="219"/>
      <c r="R5" s="219"/>
      <c r="S5" s="219"/>
      <c r="T5" s="219"/>
      <c r="U5" s="219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5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6" t="s">
        <v>76</v>
      </c>
    </row>
    <row r="7" spans="1:26" s="3" customFormat="1" ht="9.9499999999999993" customHeight="1">
      <c r="A7" s="104"/>
      <c r="B7" s="125"/>
      <c r="C7" s="100"/>
      <c r="D7" s="134"/>
      <c r="E7" s="135"/>
      <c r="F7" s="135"/>
      <c r="G7" s="135"/>
      <c r="H7" s="135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3"/>
      <c r="B8" s="125" t="s">
        <v>93</v>
      </c>
      <c r="C8" s="154">
        <f>1592500/1000000</f>
        <v>1.5925</v>
      </c>
      <c r="D8" s="155"/>
      <c r="E8" s="156"/>
      <c r="F8" s="156"/>
      <c r="G8" s="156"/>
      <c r="H8" s="156"/>
      <c r="I8" s="157">
        <v>243162</v>
      </c>
      <c r="J8" s="154">
        <f>1610148.95/1000000</f>
        <v>1.6101489499999999</v>
      </c>
      <c r="K8" s="158">
        <v>44859</v>
      </c>
      <c r="L8" s="158">
        <v>44880</v>
      </c>
      <c r="M8" s="159">
        <v>24083</v>
      </c>
      <c r="N8" s="189" t="s">
        <v>95</v>
      </c>
      <c r="O8" s="158">
        <v>44939</v>
      </c>
      <c r="P8" s="158">
        <v>45062</v>
      </c>
      <c r="Q8" s="145" t="s">
        <v>96</v>
      </c>
      <c r="R8" s="154">
        <f>1550000/1000000</f>
        <v>1.55</v>
      </c>
      <c r="S8" s="160" t="s">
        <v>77</v>
      </c>
      <c r="T8" s="160" t="s">
        <v>77</v>
      </c>
      <c r="U8" s="145" t="s">
        <v>102</v>
      </c>
      <c r="V8" s="154"/>
      <c r="W8" s="160" t="s">
        <v>77</v>
      </c>
      <c r="X8" s="154">
        <f>155000/1000000</f>
        <v>0.155</v>
      </c>
      <c r="Y8" s="268" t="s">
        <v>101</v>
      </c>
      <c r="Z8" s="140"/>
    </row>
    <row r="9" spans="1:26" s="3" customFormat="1" ht="21" customHeight="1">
      <c r="A9" s="181"/>
      <c r="B9" s="152" t="s">
        <v>92</v>
      </c>
      <c r="C9" s="182"/>
      <c r="D9" s="178"/>
      <c r="E9" s="177"/>
      <c r="F9" s="177"/>
      <c r="G9" s="177"/>
      <c r="H9" s="177"/>
      <c r="I9" s="183"/>
      <c r="J9" s="182"/>
      <c r="K9" s="184"/>
      <c r="L9" s="184"/>
      <c r="M9" s="185"/>
      <c r="N9" s="187" t="s">
        <v>84</v>
      </c>
      <c r="O9" s="184"/>
      <c r="P9" s="184"/>
      <c r="Q9" s="187" t="s">
        <v>97</v>
      </c>
      <c r="R9" s="182"/>
      <c r="S9" s="186"/>
      <c r="T9" s="186"/>
      <c r="U9" s="191"/>
      <c r="V9" s="182"/>
      <c r="W9" s="186"/>
      <c r="X9" s="182">
        <f>620000/1000000</f>
        <v>0.62</v>
      </c>
      <c r="Y9" s="191" t="s">
        <v>104</v>
      </c>
      <c r="Z9" s="188"/>
    </row>
    <row r="10" spans="1:26" s="3" customFormat="1" ht="21" customHeight="1">
      <c r="A10" s="181"/>
      <c r="B10" s="152" t="s">
        <v>94</v>
      </c>
      <c r="C10" s="182"/>
      <c r="D10" s="178"/>
      <c r="E10" s="177"/>
      <c r="F10" s="177"/>
      <c r="G10" s="177"/>
      <c r="H10" s="177"/>
      <c r="I10" s="183"/>
      <c r="J10" s="182"/>
      <c r="K10" s="184"/>
      <c r="L10" s="184"/>
      <c r="M10" s="185"/>
      <c r="N10" s="269" t="s">
        <v>115</v>
      </c>
      <c r="O10" s="184"/>
      <c r="P10" s="184"/>
      <c r="Q10" s="187"/>
      <c r="R10" s="182"/>
      <c r="S10" s="186"/>
      <c r="T10" s="186"/>
      <c r="U10" s="187"/>
      <c r="V10" s="182"/>
      <c r="W10" s="186"/>
      <c r="X10" s="186"/>
      <c r="Y10" s="186"/>
      <c r="Z10" s="188"/>
    </row>
    <row r="11" spans="1:26" s="3" customFormat="1" ht="21" customHeight="1">
      <c r="A11" s="161"/>
      <c r="B11" s="162"/>
      <c r="C11" s="163"/>
      <c r="D11" s="164"/>
      <c r="E11" s="165"/>
      <c r="F11" s="165"/>
      <c r="G11" s="165"/>
      <c r="H11" s="165"/>
      <c r="I11" s="166"/>
      <c r="J11" s="163"/>
      <c r="K11" s="167"/>
      <c r="L11" s="167"/>
      <c r="M11" s="168"/>
      <c r="N11" s="270"/>
      <c r="O11" s="167"/>
      <c r="P11" s="167"/>
      <c r="Q11" s="146"/>
      <c r="R11" s="163"/>
      <c r="S11" s="169"/>
      <c r="T11" s="169"/>
      <c r="U11" s="146"/>
      <c r="V11" s="163"/>
      <c r="W11" s="169"/>
      <c r="X11" s="169"/>
      <c r="Y11" s="169"/>
      <c r="Z11" s="18"/>
    </row>
    <row r="12" spans="1:26" s="3" customFormat="1">
      <c r="A12" s="171">
        <v>2</v>
      </c>
      <c r="B12" s="170" t="s">
        <v>112</v>
      </c>
      <c r="C12" s="179">
        <f>180500000/1000000</f>
        <v>180.5</v>
      </c>
      <c r="D12" s="172"/>
      <c r="E12" s="173"/>
      <c r="F12" s="173"/>
      <c r="G12" s="173"/>
      <c r="H12" s="173"/>
      <c r="I12" s="157">
        <v>243162</v>
      </c>
      <c r="J12" s="154">
        <f>188997000/1000000</f>
        <v>188.99700000000001</v>
      </c>
      <c r="K12" s="158">
        <v>44844</v>
      </c>
      <c r="L12" s="158">
        <v>44860</v>
      </c>
      <c r="M12" s="158">
        <v>44897</v>
      </c>
      <c r="N12" s="56" t="s">
        <v>105</v>
      </c>
      <c r="O12" s="174">
        <v>243322</v>
      </c>
      <c r="P12" s="174">
        <v>243930</v>
      </c>
      <c r="Q12" s="56" t="s">
        <v>107</v>
      </c>
      <c r="R12" s="175">
        <f>172000000/1000000</f>
        <v>172</v>
      </c>
      <c r="S12" s="55" t="s">
        <v>77</v>
      </c>
      <c r="T12" s="55" t="s">
        <v>77</v>
      </c>
      <c r="U12" s="56" t="s">
        <v>110</v>
      </c>
      <c r="V12" s="55"/>
      <c r="W12" s="55" t="s">
        <v>77</v>
      </c>
      <c r="X12" s="144">
        <f>1720000/1000000</f>
        <v>1.72</v>
      </c>
      <c r="Y12" s="268" t="s">
        <v>116</v>
      </c>
      <c r="Z12" s="29"/>
    </row>
    <row r="13" spans="1:26" s="3" customFormat="1">
      <c r="A13" s="190"/>
      <c r="B13" s="170" t="s">
        <v>113</v>
      </c>
      <c r="C13" s="148"/>
      <c r="D13" s="149"/>
      <c r="E13" s="150"/>
      <c r="F13" s="150"/>
      <c r="G13" s="150"/>
      <c r="H13" s="150"/>
      <c r="I13" s="147"/>
      <c r="J13" s="148"/>
      <c r="K13" s="148"/>
      <c r="L13" s="148"/>
      <c r="M13" s="148"/>
      <c r="N13" s="56" t="s">
        <v>106</v>
      </c>
      <c r="O13" s="148"/>
      <c r="P13" s="148"/>
      <c r="Q13" s="56" t="s">
        <v>108</v>
      </c>
      <c r="R13" s="148"/>
      <c r="S13" s="148"/>
      <c r="T13" s="148"/>
      <c r="U13" s="56" t="s">
        <v>111</v>
      </c>
      <c r="V13" s="148"/>
      <c r="W13" s="148"/>
      <c r="X13" s="148"/>
      <c r="Y13" s="148"/>
      <c r="Z13" s="29"/>
    </row>
    <row r="14" spans="1:26" s="3" customFormat="1">
      <c r="A14" s="190"/>
      <c r="B14" s="170"/>
      <c r="C14" s="148"/>
      <c r="D14" s="149"/>
      <c r="E14" s="150"/>
      <c r="F14" s="150"/>
      <c r="G14" s="150"/>
      <c r="H14" s="150"/>
      <c r="I14" s="147"/>
      <c r="J14" s="148"/>
      <c r="K14" s="148"/>
      <c r="L14" s="148"/>
      <c r="M14" s="148"/>
      <c r="N14" s="271" t="s">
        <v>114</v>
      </c>
      <c r="O14" s="148"/>
      <c r="P14" s="148"/>
      <c r="Q14" s="56" t="s">
        <v>109</v>
      </c>
      <c r="R14" s="148"/>
      <c r="S14" s="148"/>
      <c r="T14" s="148"/>
      <c r="U14" s="148"/>
      <c r="V14" s="148"/>
      <c r="W14" s="148"/>
      <c r="X14" s="148"/>
      <c r="Y14" s="148"/>
      <c r="Z14" s="29"/>
    </row>
    <row r="15" spans="1:26" s="3" customFormat="1">
      <c r="A15" s="216" t="s">
        <v>75</v>
      </c>
      <c r="B15" s="217"/>
      <c r="C15" s="108"/>
      <c r="D15" s="109"/>
      <c r="E15" s="110"/>
      <c r="F15" s="110"/>
      <c r="G15" s="110"/>
      <c r="H15" s="110"/>
      <c r="I15" s="107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9"/>
    </row>
    <row r="16" spans="1:26" s="3" customFormat="1" ht="21.95" customHeight="1">
      <c r="A16" s="67">
        <v>1</v>
      </c>
      <c r="B16" s="92" t="s">
        <v>48</v>
      </c>
      <c r="C16" s="91">
        <f>1259000/1000000</f>
        <v>1.2589999999999999</v>
      </c>
      <c r="D16" s="25"/>
      <c r="E16" s="26"/>
      <c r="F16" s="26"/>
      <c r="G16" s="26"/>
      <c r="H16" s="112"/>
      <c r="I16" s="111">
        <v>242889</v>
      </c>
      <c r="J16" s="91">
        <f>1262080.57/1000000</f>
        <v>1.26208057</v>
      </c>
      <c r="K16" s="68"/>
      <c r="L16" s="99">
        <v>44645</v>
      </c>
      <c r="M16" s="99">
        <v>44663</v>
      </c>
      <c r="N16" s="70" t="s">
        <v>62</v>
      </c>
      <c r="O16" s="99">
        <v>44686</v>
      </c>
      <c r="P16" s="99">
        <v>44809</v>
      </c>
      <c r="Q16" s="122" t="s">
        <v>64</v>
      </c>
      <c r="R16" s="91">
        <f>1099999/1000000</f>
        <v>1.0999989999999999</v>
      </c>
      <c r="S16" s="70"/>
      <c r="T16" s="68"/>
      <c r="U16" s="122" t="s">
        <v>64</v>
      </c>
      <c r="V16" s="91"/>
      <c r="W16" s="29"/>
      <c r="X16" s="91">
        <f>110000/1000000</f>
        <v>0.11</v>
      </c>
      <c r="Y16" s="119" t="s">
        <v>67</v>
      </c>
      <c r="Z16" s="23" t="s">
        <v>69</v>
      </c>
    </row>
    <row r="17" spans="1:26" s="3" customFormat="1" ht="21.95" customHeight="1">
      <c r="A17" s="67"/>
      <c r="B17" s="92"/>
      <c r="C17" s="93"/>
      <c r="D17" s="25"/>
      <c r="E17" s="26"/>
      <c r="F17" s="26"/>
      <c r="G17" s="26"/>
      <c r="H17" s="112"/>
      <c r="I17" s="68"/>
      <c r="J17" s="81"/>
      <c r="K17" s="68"/>
      <c r="L17" s="68"/>
      <c r="M17" s="68"/>
      <c r="N17" s="29"/>
      <c r="O17" s="66"/>
      <c r="P17" s="66"/>
      <c r="Q17" s="122" t="s">
        <v>65</v>
      </c>
      <c r="R17" s="120"/>
      <c r="S17" s="70"/>
      <c r="T17" s="68"/>
      <c r="U17" s="122" t="s">
        <v>65</v>
      </c>
      <c r="V17" s="120"/>
      <c r="W17" s="29"/>
      <c r="X17" s="121"/>
      <c r="Y17" s="70"/>
      <c r="Z17" s="29"/>
    </row>
    <row r="18" spans="1:26" s="3" customFormat="1">
      <c r="A18" s="67"/>
      <c r="B18" s="23"/>
      <c r="C18" s="82"/>
      <c r="D18" s="25"/>
      <c r="E18" s="26"/>
      <c r="F18" s="26"/>
      <c r="G18" s="26"/>
      <c r="H18" s="26"/>
      <c r="I18" s="123"/>
      <c r="J18" s="67"/>
      <c r="K18" s="68"/>
      <c r="L18" s="68"/>
      <c r="M18" s="68"/>
      <c r="N18" s="67"/>
      <c r="O18" s="68"/>
      <c r="P18" s="68"/>
      <c r="Q18" s="23"/>
      <c r="R18" s="69"/>
      <c r="S18" s="70"/>
      <c r="T18" s="68"/>
      <c r="U18" s="23"/>
      <c r="V18" s="94"/>
      <c r="W18" s="29"/>
      <c r="X18" s="67"/>
      <c r="Y18" s="70"/>
      <c r="Z18" s="29"/>
    </row>
    <row r="19" spans="1:26" s="3" customFormat="1">
      <c r="A19" s="67"/>
      <c r="B19" s="23"/>
      <c r="C19" s="67"/>
      <c r="D19" s="25"/>
      <c r="E19" s="26"/>
      <c r="F19" s="26"/>
      <c r="G19" s="26"/>
      <c r="H19" s="2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3"/>
      <c r="V19" s="124"/>
      <c r="W19" s="29"/>
      <c r="X19" s="29"/>
      <c r="Y19" s="29"/>
      <c r="Z19" s="29"/>
    </row>
    <row r="20" spans="1:26">
      <c r="E20" s="6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A15:B1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tabSelected="1"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20" t="s">
        <v>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65" ht="66" customHeight="1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106"/>
    </row>
    <row r="3" spans="1:65" ht="26.25" customHeight="1">
      <c r="A3" s="223" t="s">
        <v>0</v>
      </c>
      <c r="B3" s="219" t="s">
        <v>1</v>
      </c>
      <c r="C3" s="219" t="s">
        <v>16</v>
      </c>
      <c r="D3" s="224" t="s">
        <v>2</v>
      </c>
      <c r="E3" s="225" t="s">
        <v>3</v>
      </c>
      <c r="F3" s="225" t="s">
        <v>4</v>
      </c>
      <c r="G3" s="225" t="s">
        <v>5</v>
      </c>
      <c r="H3" s="225" t="s">
        <v>6</v>
      </c>
      <c r="I3" s="226" t="s">
        <v>8</v>
      </c>
      <c r="J3" s="226"/>
      <c r="K3" s="226"/>
      <c r="L3" s="226"/>
      <c r="M3" s="226"/>
      <c r="N3" s="226"/>
      <c r="O3" s="226"/>
      <c r="P3" s="226"/>
      <c r="Q3" s="226" t="s">
        <v>9</v>
      </c>
      <c r="R3" s="226"/>
      <c r="S3" s="226"/>
      <c r="T3" s="226"/>
      <c r="U3" s="227" t="s">
        <v>11</v>
      </c>
      <c r="V3" s="227"/>
      <c r="W3" s="227"/>
      <c r="X3" s="227"/>
      <c r="Y3" s="227"/>
      <c r="Z3" s="106"/>
    </row>
    <row r="4" spans="1:65" s="3" customFormat="1" ht="24" customHeight="1">
      <c r="A4" s="223"/>
      <c r="B4" s="219"/>
      <c r="C4" s="219"/>
      <c r="D4" s="224"/>
      <c r="E4" s="225"/>
      <c r="F4" s="225"/>
      <c r="G4" s="225"/>
      <c r="H4" s="225"/>
      <c r="I4" s="219" t="s">
        <v>17</v>
      </c>
      <c r="J4" s="219" t="s">
        <v>18</v>
      </c>
      <c r="K4" s="219" t="s">
        <v>12</v>
      </c>
      <c r="L4" s="219" t="s">
        <v>13</v>
      </c>
      <c r="M4" s="219" t="s">
        <v>14</v>
      </c>
      <c r="N4" s="137" t="s">
        <v>82</v>
      </c>
      <c r="O4" s="219" t="s">
        <v>24</v>
      </c>
      <c r="P4" s="219" t="s">
        <v>15</v>
      </c>
      <c r="Q4" s="219" t="s">
        <v>29</v>
      </c>
      <c r="R4" s="219" t="s">
        <v>25</v>
      </c>
      <c r="S4" s="219" t="s">
        <v>26</v>
      </c>
      <c r="T4" s="219" t="s">
        <v>21</v>
      </c>
      <c r="U4" s="219" t="s">
        <v>23</v>
      </c>
      <c r="V4" s="218" t="s">
        <v>10</v>
      </c>
      <c r="W4" s="218"/>
      <c r="X4" s="219" t="s">
        <v>38</v>
      </c>
      <c r="Y4" s="219"/>
      <c r="Z4" s="29"/>
    </row>
    <row r="5" spans="1:65" s="3" customFormat="1" ht="187.5" customHeight="1">
      <c r="A5" s="223"/>
      <c r="B5" s="219"/>
      <c r="C5" s="219"/>
      <c r="D5" s="224"/>
      <c r="E5" s="225"/>
      <c r="F5" s="225"/>
      <c r="G5" s="225"/>
      <c r="H5" s="225"/>
      <c r="I5" s="223"/>
      <c r="J5" s="219"/>
      <c r="K5" s="219"/>
      <c r="L5" s="219"/>
      <c r="M5" s="219"/>
      <c r="N5" s="138" t="s">
        <v>83</v>
      </c>
      <c r="O5" s="219"/>
      <c r="P5" s="219"/>
      <c r="Q5" s="219"/>
      <c r="R5" s="219"/>
      <c r="S5" s="219"/>
      <c r="T5" s="219"/>
      <c r="U5" s="219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20" t="s">
        <v>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5" ht="93.75" customHeight="1" thickBot="1">
      <c r="A2" s="246" t="s">
        <v>66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8"/>
    </row>
    <row r="3" spans="1:25" ht="26.25" customHeight="1">
      <c r="A3" s="238" t="s">
        <v>0</v>
      </c>
      <c r="B3" s="241" t="s">
        <v>1</v>
      </c>
      <c r="C3" s="241" t="s">
        <v>16</v>
      </c>
      <c r="D3" s="243" t="s">
        <v>2</v>
      </c>
      <c r="E3" s="259" t="s">
        <v>3</v>
      </c>
      <c r="F3" s="259" t="s">
        <v>4</v>
      </c>
      <c r="G3" s="259" t="s">
        <v>5</v>
      </c>
      <c r="H3" s="262" t="s">
        <v>6</v>
      </c>
      <c r="I3" s="265" t="s">
        <v>8</v>
      </c>
      <c r="J3" s="266"/>
      <c r="K3" s="266"/>
      <c r="L3" s="266"/>
      <c r="M3" s="266"/>
      <c r="N3" s="266"/>
      <c r="O3" s="266"/>
      <c r="P3" s="267"/>
      <c r="Q3" s="249" t="s">
        <v>9</v>
      </c>
      <c r="R3" s="250"/>
      <c r="S3" s="250"/>
      <c r="T3" s="251"/>
      <c r="U3" s="254" t="s">
        <v>11</v>
      </c>
      <c r="V3" s="255"/>
      <c r="W3" s="255"/>
      <c r="X3" s="255"/>
      <c r="Y3" s="256"/>
    </row>
    <row r="4" spans="1:25" s="3" customFormat="1" ht="24" customHeight="1">
      <c r="A4" s="239"/>
      <c r="B4" s="242"/>
      <c r="C4" s="242"/>
      <c r="D4" s="244"/>
      <c r="E4" s="260"/>
      <c r="F4" s="260"/>
      <c r="G4" s="260"/>
      <c r="H4" s="263"/>
      <c r="I4" s="236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7</v>
      </c>
      <c r="O4" s="228" t="s">
        <v>19</v>
      </c>
      <c r="P4" s="230" t="s">
        <v>15</v>
      </c>
      <c r="Q4" s="232" t="s">
        <v>28</v>
      </c>
      <c r="R4" s="228" t="s">
        <v>20</v>
      </c>
      <c r="S4" s="228" t="s">
        <v>22</v>
      </c>
      <c r="T4" s="234" t="s">
        <v>21</v>
      </c>
      <c r="U4" s="236" t="s">
        <v>23</v>
      </c>
      <c r="V4" s="252" t="s">
        <v>10</v>
      </c>
      <c r="W4" s="253"/>
      <c r="X4" s="257" t="s">
        <v>38</v>
      </c>
      <c r="Y4" s="258"/>
    </row>
    <row r="5" spans="1:25" s="3" customFormat="1" ht="210.75" thickBot="1">
      <c r="A5" s="240"/>
      <c r="B5" s="229"/>
      <c r="C5" s="229"/>
      <c r="D5" s="245"/>
      <c r="E5" s="261"/>
      <c r="F5" s="261"/>
      <c r="G5" s="261"/>
      <c r="H5" s="264"/>
      <c r="I5" s="240"/>
      <c r="J5" s="229"/>
      <c r="K5" s="229"/>
      <c r="L5" s="229"/>
      <c r="M5" s="229"/>
      <c r="N5" s="229"/>
      <c r="O5" s="229"/>
      <c r="P5" s="231"/>
      <c r="Q5" s="233"/>
      <c r="R5" s="229"/>
      <c r="S5" s="229"/>
      <c r="T5" s="235"/>
      <c r="U5" s="237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2023-06-02T09:09:58Z</dcterms:modified>
</cp:coreProperties>
</file>