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สขร.1'!$1:$4</definedName>
  </definedNames>
  <calcPr calcId="144525"/>
</workbook>
</file>

<file path=xl/calcChain.xml><?xml version="1.0" encoding="utf-8"?>
<calcChain xmlns="http://schemas.openxmlformats.org/spreadsheetml/2006/main"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<sst xmlns="http://schemas.openxmlformats.org/spreadsheetml/2006/main" count="437" uniqueCount="164">
  <si>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</si>
  <si>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</si>
  <si>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</si>
  <si>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</si>
  <si>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</si>
  <si>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</si>
  <si>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</si>
  <si>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</si>
  <si>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</si>
  <si>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</si>
  <si>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</si>
  <si>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</si>
  <si>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</si>
  <si>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</si>
  <si>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</si>
  <si>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</si>
  <si>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</si>
  <si>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</si>
  <si>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</si>
  <si>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</si>
  <si>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</si>
  <si>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</si>
  <si>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</si>
  <si>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</si>
  <si>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</si>
  <si>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</si>
  <si>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</si>
  <si>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</si>
  <si>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</si>
  <si>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</si>
  <si>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</si>
  <si>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</si>
  <si>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</si>
  <si>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</si>
  <si>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</si>
  <si>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</si>
  <si>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</si>
  <si>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</si>
  <si>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</si>
  <si>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</si>
  <si>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</si>
  <si>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</si>
  <si>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</si>
  <si>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</si>
  <si>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</si>
  <si>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</si>
  <si>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</si>
  <si>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</si>
  <si>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</si>
  <si>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</si>
  <si>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</si>
  <si>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</si>
  <si>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</si>
  <si>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</si>
  <si>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</si>
  <si>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</si>
  <si>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</si>
  <si>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</si>
  <si>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</si>
  <si>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</si>
  <si>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</si>
  <si>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</si>
  <si>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</si>
  <si>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</si>
  <si>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</si>
  <si>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</si>
  <si>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</si>
  <si>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</si>
  <si>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</si>
  <si>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</si>
  <si>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</si>
  <si>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</si>
  <si>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</si>
  <si>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</si>
  <si>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</si>
  <si>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</si>
  <si>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</si>
  <si>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</si>
  <si>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</si>
  <si>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</si>
  <si>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</si>
  <si>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</si>
  <si>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</si>
  <si>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</si>
  <si>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</si>
  <si>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</si>
  <si>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</si>
  <si>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</si>
  <si>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</si>
  <si>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</si>
  <si>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</si>
  <si>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</si>
  <si>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</si>
  <si>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</si>
  <si>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</si>
  <si>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</si>
  <si>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</si>
  <si>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</si>
  <si>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</si>
  <si>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</si>
  <si>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</si>
  <si>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</si>
  <si>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</si>
  <si>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</si>
  <si>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</si>
  <si>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</si>
  <si>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</si>
  <si>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</si>
  <si>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</si>
  <si>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</si>
  <si>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</si>
  <si>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</si>
  <si>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</si>
  <si>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</si>
  <si>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</si>
  <si>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</si>
  <si>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</si>
  <si>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</si>
  <si>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</si>
  <si>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</si>
  <si>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</si>
  <si>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</si>
  <si>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</si>
  <si>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</si>
  <si>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</si>
  <si>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</si>
  <si>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</si>
  <si>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</si>
  <si>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</si>
  <si>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</si>
  <si>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</si>
  <si>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</si>
  <si>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</si>
  <si>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</si>
  <si>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</si>
  <si>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</si>
  <si>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</si>
  <si>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</si>
  <si>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</si>
  <si>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</si>
  <si>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</si>
  <si>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</si>
  <si>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</si>
  <si>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</si>
  <si>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</si>
  <si>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</si>
  <si>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</si>
  <si>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</si>
  <si>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</si>
  <si>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</si>
  <si>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</si>
  <si>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</si>
  <si>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</si>
  <si>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</si>
  <si>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</si>
  <si>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</si>
  <si>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</si>
  <si>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</si>
  <si>
    <t>ครุภัณฑ์เพื่อการศึกษาสำรวจทางด้านสถาปัตยกรรมจำนวน 1 ชุด</t>
  </si>
  <si>
    <t>ครุภัณฑ์สำหรับการสร้างนวัตกรรมบรรจุภัณฑ์   ขนาดใหญ่ จำนวน 1 ชุด</t>
  </si>
  <si>
    <t>วันที่ 31 มีนาคม 2566</t>
  </si>
  <si>
    <t>ค่าที่ดินและสิ่งก่อสร้าง
  ในรอบเดือน มีนาคม 2566 หน่วยงาน คณะสถาปัตยกรรมและการออกแบบ</t>
  </si>
  <si>
    <t>ค่าครุภัณฑ์
  ในรอบเดือน มีนาคม 2566 หน่วยงาน คณะสถาปัตยกรรมและการออกแบบ</t>
  </si>
  <si>
    <t>สรุปผลการดำเนินการจัดซื้อจัดจ้างเงินงบประมาณ ในรอบเดือนมีนาคม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</si>
</sst>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5" fontId="1" fillId="0" borderId="3" xfId="0" quotePrefix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16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3" fillId="2" borderId="3" xfId="0" applyNumberFormat="1" applyFont="1" applyFill="1" applyBorder="1" applyAlignment="1">
      <alignment horizontal="center" vertical="top"/>
    </xf>
    <xf numFmtId="15" fontId="3" fillId="2" borderId="16" xfId="0" applyNumberFormat="1" applyFont="1" applyFill="1" applyBorder="1" applyAlignment="1">
      <alignment horizontal="center" vertical="top"/>
    </xf>
    <xf numFmtId="15" fontId="3" fillId="2" borderId="2" xfId="0" applyNumberFormat="1" applyFont="1" applyFill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left" vertical="top"/>
    </xf>
    <xf numFmtId="15" fontId="1" fillId="2" borderId="16" xfId="0" applyNumberFormat="1" applyFont="1" applyFill="1" applyBorder="1" applyAlignment="1">
      <alignment horizontal="left" vertical="top"/>
    </xf>
    <xf numFmtId="15" fontId="1" fillId="2" borderId="2" xfId="0" applyNumberFormat="1" applyFont="1" applyFill="1" applyBorder="1" applyAlignment="1">
      <alignment horizontal="left" vertical="top"/>
    </xf>
    <xf numFmtId="15" fontId="3" fillId="2" borderId="3" xfId="0" applyNumberFormat="1" applyFont="1" applyFill="1" applyBorder="1" applyAlignment="1">
      <alignment horizontal="left" vertical="top"/>
    </xf>
    <xf numFmtId="15" fontId="3" fillId="2" borderId="16" xfId="0" applyNumberFormat="1" applyFont="1" applyFill="1" applyBorder="1" applyAlignment="1">
      <alignment horizontal="left" vertical="top"/>
    </xf>
    <xf numFmtId="15" fontId="3" fillId="2" borderId="2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top"/>
    </xf>
    <xf numFmtId="15" fontId="3" fillId="2" borderId="27" xfId="0" applyNumberFormat="1" applyFont="1" applyFill="1" applyBorder="1" applyAlignment="1">
      <alignment horizontal="center" vertical="top"/>
    </xf>
    <xf numFmtId="15" fontId="3" fillId="2" borderId="28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A4" sqref="A4:L4"/>
    </sheetView>
  </sheetViews>
  <sheetFormatPr defaultRowHeight="15"/>
  <cols>
    <col min="1" max="1" width="8.7109375" style="60" customWidth="1"/>
    <col min="2" max="2" width="37.7109375" style="97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0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61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53" customFormat="1" ht="28.5">
      <c r="A2" s="163" t="s">
        <v>163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53" customFormat="1" ht="28.5">
      <c r="A3" s="163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53" customFormat="1" ht="28.5">
      <c r="A4" s="165" t="s">
        <v>160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54" customFormat="1" ht="73.5" customHeight="1">
      <c r="A5" s="95" t="s">
        <v>32</v>
      </c>
      <c r="B5" s="96" t="s">
        <v>33</v>
      </c>
      <c r="C5" s="96" t="s">
        <v>41</v>
      </c>
      <c r="D5" s="95" t="s">
        <v>34</v>
      </c>
      <c r="E5" s="96" t="s">
        <v>35</v>
      </c>
      <c r="F5" s="167" t="s">
        <v>36</v>
      </c>
      <c r="G5" s="168"/>
      <c r="H5" s="169" t="s">
        <v>37</v>
      </c>
      <c r="I5" s="170"/>
      <c r="J5" s="96" t="s">
        <v>42</v>
      </c>
      <c r="K5" s="169" t="s">
        <v>43</v>
      </c>
      <c r="L5" s="170"/>
    </row>
    <row r="6" spans="1:12" s="57" customFormat="1" ht="95.25" customHeight="1">
      <c r="A6" s="55">
        <v>1</v>
      </c>
      <c r="B6" s="74" t="s">
        <v>54</v>
      </c>
      <c r="C6" s="101">
        <f>147000/1000000</f>
        <v>0.14699999999999999</v>
      </c>
      <c r="D6" s="101">
        <f>147000/1000000</f>
        <v>0.14699999999999999</v>
      </c>
      <c r="E6" s="55" t="s">
        <v>4</v>
      </c>
      <c r="F6" s="56" t="s">
        <v>74</v>
      </c>
      <c r="G6" s="98">
        <f>146985.9/1000000</f>
        <v>0.1469859</v>
      </c>
      <c r="H6" s="56" t="s">
        <v>74</v>
      </c>
      <c r="I6" s="98">
        <f>146985.9/1000000</f>
        <v>0.1469859</v>
      </c>
      <c r="J6" s="56" t="s">
        <v>48</v>
      </c>
      <c r="K6" s="55" t="s">
        <v>75</v>
      </c>
      <c r="L6" s="104" t="s">
        <v>76</v>
      </c>
    </row>
    <row r="7" spans="1:12" s="76" customFormat="1" ht="105">
      <c r="A7" s="75">
        <v>2</v>
      </c>
      <c r="B7" s="102" t="s">
        <v>55</v>
      </c>
      <c r="C7" s="103">
        <f>494400/1000000</f>
        <v>0.49440000000000001</v>
      </c>
      <c r="D7" s="103">
        <f>494400/1000000</f>
        <v>0.49440000000000001</v>
      </c>
      <c r="E7" s="75" t="s">
        <v>4</v>
      </c>
      <c r="F7" s="56" t="s">
        <v>67</v>
      </c>
      <c r="G7" s="98">
        <f>494340.6/1000000</f>
        <v>0.49434059999999996</v>
      </c>
      <c r="H7" s="56" t="s">
        <v>67</v>
      </c>
      <c r="I7" s="98">
        <f>494340/1000000</f>
        <v>0.49434</v>
      </c>
      <c r="J7" s="56" t="s">
        <v>48</v>
      </c>
      <c r="K7" s="55" t="s">
        <v>49</v>
      </c>
      <c r="L7" s="104" t="s">
        <v>71</v>
      </c>
    </row>
    <row r="8" spans="1:12" s="57" customFormat="1" ht="105">
      <c r="A8" s="55">
        <v>3</v>
      </c>
      <c r="B8" s="59" t="s">
        <v>56</v>
      </c>
      <c r="C8" s="81">
        <f>171600/1000000</f>
        <v>0.1716</v>
      </c>
      <c r="D8" s="81">
        <f>171600/1000000</f>
        <v>0.1716</v>
      </c>
      <c r="E8" s="55" t="s">
        <v>4</v>
      </c>
      <c r="F8" s="74" t="s">
        <v>116</v>
      </c>
      <c r="G8" s="98">
        <f>171499.6/1000000</f>
        <v>0.1714996</v>
      </c>
      <c r="H8" s="74" t="s">
        <v>116</v>
      </c>
      <c r="I8" s="98">
        <f>171499.6/1000000</f>
        <v>0.1714996</v>
      </c>
      <c r="J8" s="56" t="s">
        <v>48</v>
      </c>
      <c r="K8" s="55" t="s">
        <v>75</v>
      </c>
      <c r="L8" s="104" t="s">
        <v>118</v>
      </c>
    </row>
    <row r="9" spans="1:12" s="57" customFormat="1" ht="105">
      <c r="A9" s="55">
        <v>4</v>
      </c>
      <c r="B9" s="59" t="s">
        <v>115</v>
      </c>
      <c r="C9" s="81">
        <f>498600/1000000</f>
        <v>0.49859999999999999</v>
      </c>
      <c r="D9" s="81">
        <f>498600/1000000</f>
        <v>0.49859999999999999</v>
      </c>
      <c r="E9" s="55" t="s">
        <v>4</v>
      </c>
      <c r="F9" s="74" t="s">
        <v>116</v>
      </c>
      <c r="G9" s="98">
        <f>497999.4/1000000</f>
        <v>0.49799940000000004</v>
      </c>
      <c r="H9" s="74" t="s">
        <v>116</v>
      </c>
      <c r="I9" s="98">
        <f>497999.4/1000000</f>
        <v>0.49799940000000004</v>
      </c>
      <c r="J9" s="56" t="s">
        <v>48</v>
      </c>
      <c r="K9" s="55" t="s">
        <v>69</v>
      </c>
      <c r="L9" s="104" t="s">
        <v>117</v>
      </c>
    </row>
    <row r="10" spans="1:12" s="57" customFormat="1" ht="45.75" customHeight="1">
      <c r="A10" s="175">
        <v>5</v>
      </c>
      <c r="B10" s="173" t="s">
        <v>57</v>
      </c>
      <c r="C10" s="171">
        <f>481500/1000000</f>
        <v>0.48149999999999998</v>
      </c>
      <c r="D10" s="171">
        <f>481500/1000000</f>
        <v>0.48149999999999998</v>
      </c>
      <c r="E10" s="175" t="s">
        <v>50</v>
      </c>
      <c r="F10" s="56" t="s">
        <v>67</v>
      </c>
      <c r="G10" s="98">
        <f>466000/1000000</f>
        <v>0.46600000000000003</v>
      </c>
      <c r="H10" s="177" t="s">
        <v>67</v>
      </c>
      <c r="I10" s="190">
        <f>466000/1000000</f>
        <v>0.46600000000000003</v>
      </c>
      <c r="J10" s="193" t="s">
        <v>48</v>
      </c>
      <c r="K10" s="175" t="s">
        <v>147</v>
      </c>
      <c r="L10" s="187" t="s">
        <v>148</v>
      </c>
    </row>
    <row r="11" spans="1:12" s="57" customFormat="1" ht="45.75" customHeight="1">
      <c r="A11" s="176"/>
      <c r="B11" s="174"/>
      <c r="C11" s="172"/>
      <c r="D11" s="172"/>
      <c r="E11" s="176"/>
      <c r="F11" s="74" t="s">
        <v>130</v>
      </c>
      <c r="G11" s="98">
        <f>479000/1000000</f>
        <v>0.47899999999999998</v>
      </c>
      <c r="H11" s="188"/>
      <c r="I11" s="191"/>
      <c r="J11" s="194"/>
      <c r="K11" s="176"/>
      <c r="L11" s="176"/>
    </row>
    <row r="12" spans="1:12" s="57" customFormat="1" ht="45.75" customHeight="1">
      <c r="A12" s="184"/>
      <c r="B12" s="183"/>
      <c r="C12" s="186"/>
      <c r="D12" s="186"/>
      <c r="E12" s="184"/>
      <c r="F12" s="74" t="s">
        <v>129</v>
      </c>
      <c r="G12" s="98">
        <f>480000/1000000</f>
        <v>0.48</v>
      </c>
      <c r="H12" s="189"/>
      <c r="I12" s="192"/>
      <c r="J12" s="195"/>
      <c r="K12" s="184"/>
      <c r="L12" s="184"/>
    </row>
    <row r="13" spans="1:12" s="57" customFormat="1" ht="105">
      <c r="A13" s="55">
        <v>6</v>
      </c>
      <c r="B13" s="59" t="s">
        <v>58</v>
      </c>
      <c r="C13" s="81">
        <f>460100/1000000</f>
        <v>0.46010000000000001</v>
      </c>
      <c r="D13" s="81">
        <f>460100/1000000</f>
        <v>0.46010000000000001</v>
      </c>
      <c r="E13" s="55" t="s">
        <v>4</v>
      </c>
      <c r="F13" s="56" t="s">
        <v>119</v>
      </c>
      <c r="G13" s="81">
        <f>460100/1000000</f>
        <v>0.46010000000000001</v>
      </c>
      <c r="H13" s="56" t="s">
        <v>119</v>
      </c>
      <c r="I13" s="81">
        <f>460100/1000000</f>
        <v>0.46010000000000001</v>
      </c>
      <c r="J13" s="56" t="s">
        <v>48</v>
      </c>
      <c r="K13" s="55" t="s">
        <v>75</v>
      </c>
      <c r="L13" s="104" t="s">
        <v>117</v>
      </c>
    </row>
    <row r="14" spans="1:12" s="57" customFormat="1" ht="105" customHeight="1">
      <c r="A14" s="133">
        <v>7</v>
      </c>
      <c r="B14" s="152" t="s">
        <v>98</v>
      </c>
      <c r="C14" s="135">
        <f>486800/1000000</f>
        <v>0.48680000000000001</v>
      </c>
      <c r="D14" s="135">
        <f>486800/1000000</f>
        <v>0.48680000000000001</v>
      </c>
      <c r="E14" s="133" t="s">
        <v>4</v>
      </c>
      <c r="F14" s="56" t="s">
        <v>67</v>
      </c>
      <c r="G14" s="98">
        <f>486500/1000000</f>
        <v>0.48649999999999999</v>
      </c>
      <c r="H14" s="56" t="s">
        <v>67</v>
      </c>
      <c r="I14" s="98">
        <f>486500/1000000</f>
        <v>0.48649999999999999</v>
      </c>
      <c r="J14" s="56" t="s">
        <v>48</v>
      </c>
      <c r="K14" s="55" t="s">
        <v>72</v>
      </c>
      <c r="L14" s="104" t="s">
        <v>70</v>
      </c>
    </row>
    <row r="15" spans="1:12" s="57" customFormat="1" ht="95.25" customHeight="1">
      <c r="A15" s="55">
        <v>8</v>
      </c>
      <c r="B15" s="56" t="s">
        <v>60</v>
      </c>
      <c r="C15" s="81">
        <f>441000/1000000</f>
        <v>0.441</v>
      </c>
      <c r="D15" s="81">
        <f>441000/1000000</f>
        <v>0.441</v>
      </c>
      <c r="E15" s="55" t="s">
        <v>4</v>
      </c>
      <c r="F15" s="56" t="s">
        <v>77</v>
      </c>
      <c r="G15" s="98">
        <f>441000/1000000</f>
        <v>0.441</v>
      </c>
      <c r="H15" s="56" t="s">
        <v>77</v>
      </c>
      <c r="I15" s="98">
        <f>441000/1000000</f>
        <v>0.441</v>
      </c>
      <c r="J15" s="56" t="s">
        <v>48</v>
      </c>
      <c r="K15" s="55" t="s">
        <v>51</v>
      </c>
      <c r="L15" s="104" t="s">
        <v>79</v>
      </c>
    </row>
    <row r="16" spans="1:12" s="57" customFormat="1" ht="105">
      <c r="A16" s="55">
        <v>9</v>
      </c>
      <c r="B16" s="56" t="s">
        <v>158</v>
      </c>
      <c r="C16" s="81">
        <f>234000/1000000</f>
        <v>0.23400000000000001</v>
      </c>
      <c r="D16" s="81">
        <f>234000/1000000</f>
        <v>0.23400000000000001</v>
      </c>
      <c r="E16" s="55" t="s">
        <v>4</v>
      </c>
      <c r="F16" s="56" t="s">
        <v>78</v>
      </c>
      <c r="G16" s="98">
        <f>233902/1000000</f>
        <v>0.233902</v>
      </c>
      <c r="H16" s="56" t="s">
        <v>78</v>
      </c>
      <c r="I16" s="98">
        <f>233902/1000000</f>
        <v>0.233902</v>
      </c>
      <c r="J16" s="56" t="s">
        <v>48</v>
      </c>
      <c r="K16" s="55" t="s">
        <v>52</v>
      </c>
      <c r="L16" s="104" t="s">
        <v>79</v>
      </c>
    </row>
    <row r="17" spans="1:12" s="57" customFormat="1" ht="105">
      <c r="A17" s="55">
        <v>10</v>
      </c>
      <c r="B17" s="56" t="s">
        <v>62</v>
      </c>
      <c r="C17" s="81">
        <f>497600/1000000</f>
        <v>0.49759999999999999</v>
      </c>
      <c r="D17" s="81">
        <f>497600/1000000</f>
        <v>0.49759999999999999</v>
      </c>
      <c r="E17" s="55" t="s">
        <v>4</v>
      </c>
      <c r="F17" s="56" t="s">
        <v>67</v>
      </c>
      <c r="G17" s="81">
        <f>497400/1000000</f>
        <v>0.49740000000000001</v>
      </c>
      <c r="H17" s="56" t="s">
        <v>67</v>
      </c>
      <c r="I17" s="81">
        <f>497400/1000000</f>
        <v>0.49740000000000001</v>
      </c>
      <c r="J17" s="56" t="s">
        <v>48</v>
      </c>
      <c r="K17" s="55" t="s">
        <v>51</v>
      </c>
      <c r="L17" s="104" t="s">
        <v>120</v>
      </c>
    </row>
    <row r="18" spans="1:12" s="57" customFormat="1" ht="105">
      <c r="A18" s="55">
        <v>11</v>
      </c>
      <c r="B18" s="56" t="s">
        <v>63</v>
      </c>
      <c r="C18" s="81">
        <f>481500/1000000</f>
        <v>0.48149999999999998</v>
      </c>
      <c r="D18" s="81">
        <f>481500/1000000</f>
        <v>0.48149999999999998</v>
      </c>
      <c r="E18" s="55" t="s">
        <v>4</v>
      </c>
      <c r="F18" s="56" t="s">
        <v>67</v>
      </c>
      <c r="G18" s="98">
        <f>481400/1000000</f>
        <v>0.48139999999999999</v>
      </c>
      <c r="H18" s="56" t="s">
        <v>67</v>
      </c>
      <c r="I18" s="98">
        <f>481400/1000000</f>
        <v>0.48139999999999999</v>
      </c>
      <c r="J18" s="56" t="s">
        <v>48</v>
      </c>
      <c r="K18" s="55" t="s">
        <v>49</v>
      </c>
      <c r="L18" s="104" t="s">
        <v>71</v>
      </c>
    </row>
    <row r="19" spans="1:12" s="57" customFormat="1" ht="105">
      <c r="A19" s="55">
        <v>12</v>
      </c>
      <c r="B19" s="59" t="s">
        <v>64</v>
      </c>
      <c r="C19" s="81">
        <f>492200/1000000</f>
        <v>0.49220000000000003</v>
      </c>
      <c r="D19" s="81">
        <f>492200/1000000</f>
        <v>0.49220000000000003</v>
      </c>
      <c r="E19" s="55" t="s">
        <v>4</v>
      </c>
      <c r="F19" s="56" t="s">
        <v>67</v>
      </c>
      <c r="G19" s="98">
        <f>492000/1000000</f>
        <v>0.49199999999999999</v>
      </c>
      <c r="H19" s="56" t="s">
        <v>67</v>
      </c>
      <c r="I19" s="98">
        <f>492000/1000000</f>
        <v>0.49199999999999999</v>
      </c>
      <c r="J19" s="56" t="s">
        <v>48</v>
      </c>
      <c r="K19" s="55" t="s">
        <v>52</v>
      </c>
      <c r="L19" s="104" t="s">
        <v>73</v>
      </c>
    </row>
    <row r="20" spans="1:12" s="57" customFormat="1" ht="42" customHeight="1">
      <c r="A20" s="175">
        <v>13</v>
      </c>
      <c r="B20" s="173" t="s">
        <v>65</v>
      </c>
      <c r="C20" s="171">
        <f>1520000/1000000</f>
        <v>1.52</v>
      </c>
      <c r="D20" s="171">
        <f>1520000/1000000</f>
        <v>1.52</v>
      </c>
      <c r="E20" s="175" t="s">
        <v>50</v>
      </c>
      <c r="F20" s="56" t="s">
        <v>67</v>
      </c>
      <c r="G20" s="98">
        <f>1519000/1000000</f>
        <v>1.5189999999999999</v>
      </c>
      <c r="H20" s="177" t="s">
        <v>67</v>
      </c>
      <c r="I20" s="180">
        <f>1519000/1000000</f>
        <v>1.5189999999999999</v>
      </c>
      <c r="J20" s="173" t="s">
        <v>48</v>
      </c>
      <c r="K20" s="175" t="s">
        <v>147</v>
      </c>
      <c r="L20" s="187" t="s">
        <v>148</v>
      </c>
    </row>
    <row r="21" spans="1:12" s="57" customFormat="1" ht="36">
      <c r="A21" s="176"/>
      <c r="B21" s="174"/>
      <c r="C21" s="172"/>
      <c r="D21" s="172"/>
      <c r="E21" s="176"/>
      <c r="F21" s="74" t="s">
        <v>130</v>
      </c>
      <c r="G21" s="98">
        <f>1519500/1000000</f>
        <v>1.5195000000000001</v>
      </c>
      <c r="H21" s="178"/>
      <c r="I21" s="181"/>
      <c r="J21" s="174"/>
      <c r="K21" s="176"/>
      <c r="L21" s="176"/>
    </row>
    <row r="22" spans="1:12" s="57" customFormat="1" ht="36">
      <c r="A22" s="184"/>
      <c r="B22" s="183"/>
      <c r="C22" s="186"/>
      <c r="D22" s="186"/>
      <c r="E22" s="184"/>
      <c r="F22" s="74" t="s">
        <v>129</v>
      </c>
      <c r="G22" s="98">
        <f>1520000/1000000</f>
        <v>1.52</v>
      </c>
      <c r="H22" s="179"/>
      <c r="I22" s="182"/>
      <c r="J22" s="183"/>
      <c r="K22" s="184"/>
      <c r="L22" s="184"/>
    </row>
    <row r="23" spans="1:12" s="57" customFormat="1" ht="42" customHeight="1">
      <c r="A23" s="175">
        <v>14</v>
      </c>
      <c r="B23" s="173" t="s">
        <v>159</v>
      </c>
      <c r="C23" s="171">
        <f>4997000/1000000</f>
        <v>4.9969999999999999</v>
      </c>
      <c r="D23" s="171">
        <f>4997000/1000000</f>
        <v>4.9969999999999999</v>
      </c>
      <c r="E23" s="175" t="s">
        <v>50</v>
      </c>
      <c r="F23" s="56" t="s">
        <v>67</v>
      </c>
      <c r="G23" s="98">
        <f>4985000/1000000</f>
        <v>4.9850000000000003</v>
      </c>
      <c r="H23" s="177" t="s">
        <v>67</v>
      </c>
      <c r="I23" s="180">
        <v>4.9850000000000003</v>
      </c>
      <c r="J23" s="173" t="s">
        <v>48</v>
      </c>
      <c r="K23" s="175" t="s">
        <v>141</v>
      </c>
      <c r="L23" s="185" t="s">
        <v>142</v>
      </c>
    </row>
    <row r="24" spans="1:12" s="57" customFormat="1" ht="36">
      <c r="A24" s="176"/>
      <c r="B24" s="174"/>
      <c r="C24" s="172"/>
      <c r="D24" s="172"/>
      <c r="E24" s="176"/>
      <c r="F24" s="74" t="s">
        <v>129</v>
      </c>
      <c r="G24" s="98">
        <f>4990000/1000000</f>
        <v>4.99</v>
      </c>
      <c r="H24" s="178"/>
      <c r="I24" s="181"/>
      <c r="J24" s="174"/>
      <c r="K24" s="176"/>
      <c r="L24" s="176"/>
    </row>
    <row r="25" spans="1:12" s="57" customFormat="1" ht="36">
      <c r="A25" s="176"/>
      <c r="B25" s="174"/>
      <c r="C25" s="172"/>
      <c r="D25" s="172"/>
      <c r="E25" s="176"/>
      <c r="F25" s="74" t="s">
        <v>130</v>
      </c>
      <c r="G25" s="98">
        <f>4995000/1000000</f>
        <v>4.9950000000000001</v>
      </c>
      <c r="H25" s="179"/>
      <c r="I25" s="182"/>
      <c r="J25" s="183"/>
      <c r="K25" s="184"/>
      <c r="L25" s="184"/>
    </row>
    <row r="26" spans="1:12" s="57" customFormat="1" ht="105">
      <c r="A26" s="55">
        <v>15</v>
      </c>
      <c r="B26" s="59" t="s">
        <v>66</v>
      </c>
      <c r="C26" s="81">
        <f>214000/1000000</f>
        <v>0.214</v>
      </c>
      <c r="D26" s="81">
        <f>214000/1000000</f>
        <v>0.214</v>
      </c>
      <c r="E26" s="55" t="s">
        <v>4</v>
      </c>
      <c r="F26" s="137" t="s">
        <v>68</v>
      </c>
      <c r="G26" s="101">
        <f>214000/1000000</f>
        <v>0.214</v>
      </c>
      <c r="H26" s="137" t="s">
        <v>68</v>
      </c>
      <c r="I26" s="101">
        <f>214000/1000000</f>
        <v>0.214</v>
      </c>
      <c r="J26" s="138" t="s">
        <v>48</v>
      </c>
      <c r="K26" s="139" t="s">
        <v>69</v>
      </c>
      <c r="L26" s="140" t="s">
        <v>70</v>
      </c>
    </row>
    <row r="27" spans="1:12" s="57" customFormat="1" ht="105">
      <c r="A27" s="55">
        <v>16</v>
      </c>
      <c r="B27" s="59" t="s">
        <v>83</v>
      </c>
      <c r="C27" s="81">
        <f>498000/1000000</f>
        <v>0.498</v>
      </c>
      <c r="D27" s="81">
        <f>498000/1000000</f>
        <v>0.498</v>
      </c>
      <c r="E27" s="55" t="s">
        <v>4</v>
      </c>
      <c r="F27" s="56" t="s">
        <v>80</v>
      </c>
      <c r="G27" s="101">
        <f>498000/1000000</f>
        <v>0.498</v>
      </c>
      <c r="H27" s="56" t="s">
        <v>80</v>
      </c>
      <c r="I27" s="101">
        <f>498000/1000000</f>
        <v>0.498</v>
      </c>
      <c r="J27" s="138" t="s">
        <v>48</v>
      </c>
      <c r="K27" s="139" t="s">
        <v>81</v>
      </c>
      <c r="L27" s="140" t="s">
        <v>70</v>
      </c>
    </row>
  </sheetData>
  <mergeCells count="37">
    <mergeCell ref="L10:L12"/>
    <mergeCell ref="H10:H12"/>
    <mergeCell ref="I10:I12"/>
    <mergeCell ref="J10:J12"/>
    <mergeCell ref="K10:K12"/>
    <mergeCell ref="A10:A12"/>
    <mergeCell ref="B10:B12"/>
    <mergeCell ref="C10:C12"/>
    <mergeCell ref="D10:D12"/>
    <mergeCell ref="E10:E1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H23:H25"/>
    <mergeCell ref="I23:I25"/>
    <mergeCell ref="J23:J25"/>
    <mergeCell ref="K23:K25"/>
    <mergeCell ref="L23:L25"/>
    <mergeCell ref="C23:C25"/>
    <mergeCell ref="D23:D25"/>
    <mergeCell ref="B23:B25"/>
    <mergeCell ref="A23:A25"/>
    <mergeCell ref="E23:E25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6" ht="66" customHeight="1" thickBot="1">
      <c r="A2" s="197" t="s">
        <v>161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</row>
    <row r="3" spans="1:26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215" t="s">
        <v>9</v>
      </c>
      <c r="R3" s="216"/>
      <c r="S3" s="216"/>
      <c r="T3" s="217"/>
      <c r="U3" s="218" t="s">
        <v>11</v>
      </c>
      <c r="V3" s="219"/>
      <c r="W3" s="219"/>
      <c r="X3" s="219"/>
      <c r="Y3" s="220"/>
    </row>
    <row r="4" spans="1:26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86</v>
      </c>
      <c r="O4" s="222" t="s">
        <v>19</v>
      </c>
      <c r="P4" s="225" t="s">
        <v>15</v>
      </c>
      <c r="Q4" s="221" t="s">
        <v>29</v>
      </c>
      <c r="R4" s="222" t="s">
        <v>20</v>
      </c>
      <c r="S4" s="222" t="s">
        <v>22</v>
      </c>
      <c r="T4" s="225" t="s">
        <v>21</v>
      </c>
      <c r="U4" s="221" t="s">
        <v>23</v>
      </c>
      <c r="V4" s="223" t="s">
        <v>10</v>
      </c>
      <c r="W4" s="224"/>
      <c r="X4" s="210" t="s">
        <v>38</v>
      </c>
      <c r="Y4" s="211"/>
    </row>
    <row r="5" spans="1:26" s="3" customFormat="1" ht="201.75" customHeight="1">
      <c r="A5" s="201"/>
      <c r="B5" s="203"/>
      <c r="C5" s="203"/>
      <c r="D5" s="205"/>
      <c r="E5" s="207"/>
      <c r="F5" s="207"/>
      <c r="G5" s="207"/>
      <c r="H5" s="209"/>
      <c r="I5" s="201"/>
      <c r="J5" s="203"/>
      <c r="K5" s="203"/>
      <c r="L5" s="203"/>
      <c r="M5" s="203"/>
      <c r="N5" s="203"/>
      <c r="O5" s="203"/>
      <c r="P5" s="226"/>
      <c r="Q5" s="227"/>
      <c r="R5" s="203"/>
      <c r="S5" s="203"/>
      <c r="T5" s="226"/>
      <c r="U5" s="227"/>
      <c r="V5" s="90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7">
        <v>1</v>
      </c>
      <c r="B6" s="59" t="s">
        <v>83</v>
      </c>
      <c r="C6" s="108">
        <f>498000/1000000</f>
        <v>0.498</v>
      </c>
      <c r="D6" s="67"/>
      <c r="E6" s="68"/>
      <c r="F6" s="68"/>
      <c r="G6" s="68"/>
      <c r="H6" s="70"/>
      <c r="I6" s="106" t="s">
        <v>84</v>
      </c>
      <c r="J6" s="108">
        <f>498000/1000000</f>
        <v>0.498</v>
      </c>
      <c r="K6" s="136"/>
      <c r="L6" s="143" t="s">
        <v>85</v>
      </c>
      <c r="M6" s="142" t="s">
        <v>85</v>
      </c>
      <c r="N6" s="69" t="s">
        <v>81</v>
      </c>
      <c r="O6" s="141" t="s">
        <v>70</v>
      </c>
      <c r="P6" s="141" t="s">
        <v>87</v>
      </c>
      <c r="Q6" s="150" t="s">
        <v>80</v>
      </c>
      <c r="R6" s="108">
        <f>498000/1000000</f>
        <v>0.498</v>
      </c>
      <c r="S6" s="142" t="s">
        <v>131</v>
      </c>
      <c r="T6" s="142" t="s">
        <v>131</v>
      </c>
      <c r="U6" s="150" t="s">
        <v>133</v>
      </c>
      <c r="V6" s="77"/>
      <c r="W6" s="69"/>
      <c r="X6" s="151">
        <v>0.498</v>
      </c>
      <c r="Y6" s="71" t="s">
        <v>132</v>
      </c>
      <c r="Z6" s="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zoomScaleNormal="100" workbookViewId="0">
      <selection activeCell="X20" sqref="X20:X22"/>
    </sheetView>
  </sheetViews>
  <sheetFormatPr defaultColWidth="9.140625" defaultRowHeight="21"/>
  <cols>
    <col min="1" max="1" width="5.7109375" style="122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0" customWidth="1"/>
    <col min="10" max="10" width="13" style="4" bestFit="1" customWidth="1"/>
    <col min="11" max="11" width="10.7109375" style="111" bestFit="1" customWidth="1"/>
    <col min="12" max="12" width="11.5703125" style="111" customWidth="1"/>
    <col min="13" max="13" width="10.7109375" style="116" customWidth="1"/>
    <col min="14" max="14" width="17.28515625" style="111" customWidth="1"/>
    <col min="15" max="15" width="13.28515625" style="111" customWidth="1"/>
    <col min="16" max="16" width="11.140625" style="111" bestFit="1" customWidth="1"/>
    <col min="17" max="17" width="31.5703125" style="111" customWidth="1"/>
    <col min="18" max="18" width="11.42578125" style="123" bestFit="1" customWidth="1"/>
    <col min="19" max="19" width="11.140625" style="111" bestFit="1" customWidth="1"/>
    <col min="20" max="20" width="10.85546875" style="111" bestFit="1" customWidth="1"/>
    <col min="21" max="21" width="34.28515625" style="117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65" ht="66" customHeight="1" thickBot="1">
      <c r="A2" s="197" t="s">
        <v>162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4"/>
    </row>
    <row r="3" spans="1:65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235" t="s">
        <v>9</v>
      </c>
      <c r="R3" s="236"/>
      <c r="S3" s="236"/>
      <c r="T3" s="237"/>
      <c r="U3" s="230" t="s">
        <v>11</v>
      </c>
      <c r="V3" s="231"/>
      <c r="W3" s="231"/>
      <c r="X3" s="231"/>
      <c r="Y3" s="232"/>
    </row>
    <row r="4" spans="1:65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149</v>
      </c>
      <c r="O4" s="222" t="s">
        <v>24</v>
      </c>
      <c r="P4" s="225" t="s">
        <v>15</v>
      </c>
      <c r="Q4" s="241" t="s">
        <v>29</v>
      </c>
      <c r="R4" s="243" t="s">
        <v>25</v>
      </c>
      <c r="S4" s="222" t="s">
        <v>26</v>
      </c>
      <c r="T4" s="222" t="s">
        <v>53</v>
      </c>
      <c r="U4" s="241" t="s">
        <v>23</v>
      </c>
      <c r="V4" s="239" t="s">
        <v>10</v>
      </c>
      <c r="W4" s="240"/>
      <c r="X4" s="210" t="s">
        <v>38</v>
      </c>
      <c r="Y4" s="211"/>
    </row>
    <row r="5" spans="1:65" s="3" customFormat="1" ht="187.5" customHeight="1">
      <c r="A5" s="201"/>
      <c r="B5" s="203"/>
      <c r="C5" s="203"/>
      <c r="D5" s="228"/>
      <c r="E5" s="229"/>
      <c r="F5" s="229"/>
      <c r="G5" s="207"/>
      <c r="H5" s="209"/>
      <c r="I5" s="201"/>
      <c r="J5" s="203"/>
      <c r="K5" s="203"/>
      <c r="L5" s="203"/>
      <c r="M5" s="238"/>
      <c r="N5" s="203"/>
      <c r="O5" s="203"/>
      <c r="P5" s="226"/>
      <c r="Q5" s="242"/>
      <c r="R5" s="244"/>
      <c r="S5" s="203"/>
      <c r="T5" s="238"/>
      <c r="U5" s="242"/>
      <c r="V5" s="94" t="s">
        <v>27</v>
      </c>
      <c r="W5" s="94" t="s">
        <v>30</v>
      </c>
      <c r="X5" s="92" t="s">
        <v>44</v>
      </c>
      <c r="Y5" s="93" t="s">
        <v>45</v>
      </c>
      <c r="AD5" s="9"/>
    </row>
    <row r="6" spans="1:65" s="3" customFormat="1" ht="42">
      <c r="A6" s="107">
        <v>1</v>
      </c>
      <c r="B6" s="74" t="s">
        <v>54</v>
      </c>
      <c r="C6" s="101">
        <f>147000/1000000</f>
        <v>0.14699999999999999</v>
      </c>
      <c r="D6" s="66"/>
      <c r="E6" s="14"/>
      <c r="F6" s="66"/>
      <c r="G6" s="26"/>
      <c r="H6" s="27"/>
      <c r="I6" s="109" t="s">
        <v>92</v>
      </c>
      <c r="J6" s="101">
        <f>147000/1000000</f>
        <v>0.14699999999999999</v>
      </c>
      <c r="K6" s="118" t="s">
        <v>91</v>
      </c>
      <c r="L6" s="118" t="s">
        <v>106</v>
      </c>
      <c r="M6" s="118" t="s">
        <v>106</v>
      </c>
      <c r="N6" s="105" t="s">
        <v>75</v>
      </c>
      <c r="O6" s="118" t="s">
        <v>76</v>
      </c>
      <c r="P6" s="119" t="s">
        <v>107</v>
      </c>
      <c r="Q6" s="56" t="s">
        <v>74</v>
      </c>
      <c r="R6" s="98">
        <f>146985.9/1000000</f>
        <v>0.1469859</v>
      </c>
      <c r="S6" s="118" t="s">
        <v>118</v>
      </c>
      <c r="T6" s="118" t="s">
        <v>118</v>
      </c>
      <c r="U6" s="56" t="s">
        <v>74</v>
      </c>
      <c r="V6" s="98"/>
      <c r="W6" s="112"/>
      <c r="X6" s="98">
        <f>146985.9/1000000</f>
        <v>0.1469859</v>
      </c>
      <c r="Y6" s="119" t="s">
        <v>128</v>
      </c>
    </row>
    <row r="7" spans="1:65" s="3" customFormat="1" ht="42">
      <c r="A7" s="107">
        <v>2</v>
      </c>
      <c r="B7" s="102" t="s">
        <v>55</v>
      </c>
      <c r="C7" s="103">
        <f>494400/1000000</f>
        <v>0.49440000000000001</v>
      </c>
      <c r="D7" s="25"/>
      <c r="E7" s="26"/>
      <c r="F7" s="26"/>
      <c r="G7" s="26"/>
      <c r="H7" s="27"/>
      <c r="I7" s="109" t="s">
        <v>113</v>
      </c>
      <c r="J7" s="103">
        <f>494400/1000000</f>
        <v>0.49440000000000001</v>
      </c>
      <c r="K7" s="118" t="s">
        <v>93</v>
      </c>
      <c r="L7" s="118" t="s">
        <v>76</v>
      </c>
      <c r="M7" s="118" t="s">
        <v>76</v>
      </c>
      <c r="N7" s="105" t="s">
        <v>49</v>
      </c>
      <c r="O7" s="118" t="s">
        <v>71</v>
      </c>
      <c r="P7" s="119" t="s">
        <v>105</v>
      </c>
      <c r="Q7" s="56" t="s">
        <v>67</v>
      </c>
      <c r="R7" s="98">
        <f>494340.6/1000000</f>
        <v>0.49434059999999996</v>
      </c>
      <c r="S7" s="118" t="s">
        <v>105</v>
      </c>
      <c r="T7" s="118" t="s">
        <v>105</v>
      </c>
      <c r="U7" s="147" t="s">
        <v>67</v>
      </c>
      <c r="V7" s="98"/>
      <c r="W7" s="113"/>
      <c r="X7" s="98">
        <f>494340.6/1000000</f>
        <v>0.49434059999999996</v>
      </c>
      <c r="Y7" s="119" t="s">
        <v>144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3" customFormat="1" ht="42">
      <c r="A8" s="107">
        <v>3</v>
      </c>
      <c r="B8" s="59" t="s">
        <v>56</v>
      </c>
      <c r="C8" s="81">
        <f>171600/1000000</f>
        <v>0.1716</v>
      </c>
      <c r="D8" s="13"/>
      <c r="E8" s="14"/>
      <c r="F8" s="26"/>
      <c r="G8" s="26"/>
      <c r="H8" s="27"/>
      <c r="I8" s="109" t="s">
        <v>94</v>
      </c>
      <c r="J8" s="81">
        <f>171600/1000000</f>
        <v>0.1716</v>
      </c>
      <c r="K8" s="118" t="s">
        <v>95</v>
      </c>
      <c r="L8" s="118" t="s">
        <v>123</v>
      </c>
      <c r="M8" s="118" t="s">
        <v>121</v>
      </c>
      <c r="N8" s="55" t="s">
        <v>75</v>
      </c>
      <c r="O8" s="118" t="s">
        <v>118</v>
      </c>
      <c r="P8" s="119" t="s">
        <v>125</v>
      </c>
      <c r="Q8" s="74" t="s">
        <v>126</v>
      </c>
      <c r="R8" s="98">
        <f>171499.6/1000000</f>
        <v>0.1714996</v>
      </c>
      <c r="S8" s="118" t="s">
        <v>137</v>
      </c>
      <c r="T8" s="118" t="s">
        <v>137</v>
      </c>
      <c r="U8" s="74" t="s">
        <v>126</v>
      </c>
      <c r="V8" s="98"/>
      <c r="W8" s="113"/>
      <c r="X8" s="98">
        <f>171499.6/1000000</f>
        <v>0.1714996</v>
      </c>
      <c r="Y8" s="119" t="s">
        <v>138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3" customFormat="1" ht="47.25" customHeight="1">
      <c r="A9" s="107">
        <v>4</v>
      </c>
      <c r="B9" s="59" t="s">
        <v>115</v>
      </c>
      <c r="C9" s="81">
        <f>498600/1000000</f>
        <v>0.49859999999999999</v>
      </c>
      <c r="D9" s="13"/>
      <c r="E9" s="14"/>
      <c r="F9" s="26"/>
      <c r="G9" s="26"/>
      <c r="H9" s="27"/>
      <c r="I9" s="109" t="s">
        <v>92</v>
      </c>
      <c r="J9" s="81">
        <f>498600/1000000</f>
        <v>0.49859999999999999</v>
      </c>
      <c r="K9" s="118" t="s">
        <v>91</v>
      </c>
      <c r="L9" s="118" t="s">
        <v>121</v>
      </c>
      <c r="M9" s="118" t="s">
        <v>118</v>
      </c>
      <c r="N9" s="55" t="s">
        <v>69</v>
      </c>
      <c r="O9" s="118" t="s">
        <v>117</v>
      </c>
      <c r="P9" s="119" t="s">
        <v>122</v>
      </c>
      <c r="Q9" s="74" t="s">
        <v>126</v>
      </c>
      <c r="R9" s="98">
        <f>497999.4/1000000</f>
        <v>0.49799940000000004</v>
      </c>
      <c r="S9" s="118" t="s">
        <v>137</v>
      </c>
      <c r="T9" s="118" t="s">
        <v>137</v>
      </c>
      <c r="U9" s="74" t="s">
        <v>126</v>
      </c>
      <c r="V9" s="98"/>
      <c r="W9" s="113"/>
      <c r="X9" s="98">
        <f>497999.4/1000000</f>
        <v>0.49799940000000004</v>
      </c>
      <c r="Y9" s="119" t="s">
        <v>138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3" customFormat="1" ht="36" customHeight="1">
      <c r="A10" s="289">
        <v>5</v>
      </c>
      <c r="B10" s="193" t="s">
        <v>57</v>
      </c>
      <c r="C10" s="248">
        <f>481500/1000000</f>
        <v>0.48149999999999998</v>
      </c>
      <c r="D10" s="292"/>
      <c r="E10" s="295"/>
      <c r="F10" s="295"/>
      <c r="G10" s="295"/>
      <c r="H10" s="298"/>
      <c r="I10" s="251" t="s">
        <v>109</v>
      </c>
      <c r="J10" s="248">
        <f>481500/1000000</f>
        <v>0.48149999999999998</v>
      </c>
      <c r="K10" s="263" t="s">
        <v>110</v>
      </c>
      <c r="L10" s="263" t="s">
        <v>136</v>
      </c>
      <c r="M10" s="263" t="s">
        <v>145</v>
      </c>
      <c r="N10" s="159" t="s">
        <v>150</v>
      </c>
      <c r="O10" s="263" t="s">
        <v>148</v>
      </c>
      <c r="P10" s="268" t="s">
        <v>153</v>
      </c>
      <c r="Q10" s="271" t="s">
        <v>67</v>
      </c>
      <c r="R10" s="274">
        <f>466000/1000000</f>
        <v>0.46600000000000003</v>
      </c>
      <c r="S10" s="301"/>
      <c r="T10" s="305"/>
      <c r="U10" s="56" t="s">
        <v>67</v>
      </c>
      <c r="V10" s="98">
        <f>466000/1000000</f>
        <v>0.46600000000000003</v>
      </c>
      <c r="W10" s="301"/>
      <c r="X10" s="301"/>
      <c r="Y10" s="302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s="3" customFormat="1" ht="26.25" customHeight="1">
      <c r="A11" s="290"/>
      <c r="B11" s="194"/>
      <c r="C11" s="249"/>
      <c r="D11" s="293"/>
      <c r="E11" s="296"/>
      <c r="F11" s="296"/>
      <c r="G11" s="296"/>
      <c r="H11" s="299"/>
      <c r="I11" s="252"/>
      <c r="J11" s="249"/>
      <c r="K11" s="264"/>
      <c r="L11" s="264"/>
      <c r="M11" s="264"/>
      <c r="N11" s="158" t="s">
        <v>151</v>
      </c>
      <c r="O11" s="266"/>
      <c r="P11" s="269"/>
      <c r="Q11" s="272"/>
      <c r="R11" s="275"/>
      <c r="S11" s="266"/>
      <c r="T11" s="306"/>
      <c r="U11" s="74" t="s">
        <v>130</v>
      </c>
      <c r="V11" s="98">
        <f>479000/1000000</f>
        <v>0.47899999999999998</v>
      </c>
      <c r="W11" s="266"/>
      <c r="X11" s="266"/>
      <c r="Y11" s="303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spans="1:65" s="3" customFormat="1" ht="27.75" customHeight="1">
      <c r="A12" s="291"/>
      <c r="B12" s="195"/>
      <c r="C12" s="250"/>
      <c r="D12" s="294"/>
      <c r="E12" s="297"/>
      <c r="F12" s="297"/>
      <c r="G12" s="297"/>
      <c r="H12" s="300"/>
      <c r="I12" s="253"/>
      <c r="J12" s="250"/>
      <c r="K12" s="265"/>
      <c r="L12" s="265"/>
      <c r="M12" s="265"/>
      <c r="N12" s="157" t="s">
        <v>152</v>
      </c>
      <c r="O12" s="267"/>
      <c r="P12" s="270"/>
      <c r="Q12" s="273"/>
      <c r="R12" s="276"/>
      <c r="S12" s="267"/>
      <c r="T12" s="307"/>
      <c r="U12" s="74" t="s">
        <v>129</v>
      </c>
      <c r="V12" s="98">
        <f>480000/1000000</f>
        <v>0.48</v>
      </c>
      <c r="W12" s="267"/>
      <c r="X12" s="267"/>
      <c r="Y12" s="304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s="3" customFormat="1" ht="42">
      <c r="A13" s="107">
        <v>6</v>
      </c>
      <c r="B13" s="59" t="s">
        <v>58</v>
      </c>
      <c r="C13" s="81">
        <f>460100/1000000</f>
        <v>0.46010000000000001</v>
      </c>
      <c r="D13" s="66"/>
      <c r="E13" s="14"/>
      <c r="F13" s="66"/>
      <c r="G13" s="26"/>
      <c r="H13" s="27"/>
      <c r="I13" s="109" t="s">
        <v>121</v>
      </c>
      <c r="J13" s="81">
        <f>460100/1000000</f>
        <v>0.46010000000000001</v>
      </c>
      <c r="K13" s="118" t="s">
        <v>121</v>
      </c>
      <c r="L13" s="118" t="s">
        <v>118</v>
      </c>
      <c r="M13" s="118" t="s">
        <v>118</v>
      </c>
      <c r="N13" s="55" t="s">
        <v>75</v>
      </c>
      <c r="O13" s="118" t="s">
        <v>117</v>
      </c>
      <c r="P13" s="119" t="s">
        <v>122</v>
      </c>
      <c r="Q13" s="146" t="s">
        <v>119</v>
      </c>
      <c r="R13" s="145">
        <f>460100/1000000</f>
        <v>0.46010000000000001</v>
      </c>
      <c r="S13" s="153" t="s">
        <v>154</v>
      </c>
      <c r="T13" s="153" t="s">
        <v>154</v>
      </c>
      <c r="U13" s="146" t="s">
        <v>119</v>
      </c>
      <c r="V13" s="114"/>
      <c r="W13" s="112"/>
      <c r="X13" s="145">
        <f>460100/1000000</f>
        <v>0.46010000000000001</v>
      </c>
      <c r="Y13" s="154" t="s">
        <v>155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s="3" customFormat="1" ht="48.75" customHeight="1">
      <c r="A14" s="120">
        <v>7</v>
      </c>
      <c r="B14" s="134" t="s">
        <v>59</v>
      </c>
      <c r="C14" s="135">
        <f>486800/1000000</f>
        <v>0.48680000000000001</v>
      </c>
      <c r="D14" s="125"/>
      <c r="E14" s="126"/>
      <c r="F14" s="125"/>
      <c r="G14" s="127"/>
      <c r="H14" s="128"/>
      <c r="I14" s="129" t="s">
        <v>109</v>
      </c>
      <c r="J14" s="135">
        <f>486800/1000000</f>
        <v>0.48680000000000001</v>
      </c>
      <c r="K14" s="130" t="s">
        <v>71</v>
      </c>
      <c r="L14" s="130" t="s">
        <v>70</v>
      </c>
      <c r="M14" s="130" t="s">
        <v>70</v>
      </c>
      <c r="N14" s="55" t="s">
        <v>72</v>
      </c>
      <c r="O14" s="124" t="s">
        <v>70</v>
      </c>
      <c r="P14" s="119" t="s">
        <v>87</v>
      </c>
      <c r="Q14" s="147" t="s">
        <v>67</v>
      </c>
      <c r="R14" s="98">
        <f>486500/1000000</f>
        <v>0.48649999999999999</v>
      </c>
      <c r="S14" s="118" t="s">
        <v>87</v>
      </c>
      <c r="T14" s="118" t="s">
        <v>87</v>
      </c>
      <c r="U14" s="147" t="s">
        <v>67</v>
      </c>
      <c r="V14" s="98"/>
      <c r="W14" s="131"/>
      <c r="X14" s="98">
        <f>486500/1000000</f>
        <v>0.48649999999999999</v>
      </c>
      <c r="Y14" s="119" t="s">
        <v>108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s="3" customFormat="1" ht="48.75" customHeight="1">
      <c r="A15" s="107">
        <v>8</v>
      </c>
      <c r="B15" s="59" t="s">
        <v>60</v>
      </c>
      <c r="C15" s="81">
        <f>441000/1000000</f>
        <v>0.441</v>
      </c>
      <c r="D15" s="132"/>
      <c r="E15" s="79"/>
      <c r="F15" s="132"/>
      <c r="G15" s="79"/>
      <c r="H15" s="80"/>
      <c r="I15" s="109" t="s">
        <v>96</v>
      </c>
      <c r="J15" s="144">
        <f>441000/1000000</f>
        <v>0.441</v>
      </c>
      <c r="K15" s="118" t="s">
        <v>97</v>
      </c>
      <c r="L15" s="124" t="s">
        <v>70</v>
      </c>
      <c r="M15" s="124" t="s">
        <v>70</v>
      </c>
      <c r="N15" s="55" t="s">
        <v>51</v>
      </c>
      <c r="O15" s="124" t="s">
        <v>79</v>
      </c>
      <c r="P15" s="119" t="s">
        <v>100</v>
      </c>
      <c r="Q15" s="147" t="s">
        <v>77</v>
      </c>
      <c r="R15" s="98">
        <f>441000/1000000</f>
        <v>0.441</v>
      </c>
      <c r="S15" s="118" t="s">
        <v>139</v>
      </c>
      <c r="T15" s="118" t="s">
        <v>139</v>
      </c>
      <c r="U15" s="56" t="s">
        <v>77</v>
      </c>
      <c r="V15" s="99"/>
      <c r="W15" s="112"/>
      <c r="X15" s="98">
        <f>441000/1000000</f>
        <v>0.441</v>
      </c>
      <c r="Y15" s="119" t="s">
        <v>135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s="88" customFormat="1" ht="42">
      <c r="A16" s="121">
        <v>9</v>
      </c>
      <c r="B16" s="59" t="s">
        <v>61</v>
      </c>
      <c r="C16" s="81">
        <f>234000/1000000</f>
        <v>0.23400000000000001</v>
      </c>
      <c r="D16" s="84"/>
      <c r="E16" s="85"/>
      <c r="F16" s="84"/>
      <c r="G16" s="86"/>
      <c r="H16" s="87"/>
      <c r="I16" s="109" t="s">
        <v>97</v>
      </c>
      <c r="J16" s="81">
        <f>234000/1000000</f>
        <v>0.23400000000000001</v>
      </c>
      <c r="K16" s="118" t="s">
        <v>101</v>
      </c>
      <c r="L16" s="124" t="s">
        <v>73</v>
      </c>
      <c r="M16" s="124" t="s">
        <v>102</v>
      </c>
      <c r="N16" s="55" t="s">
        <v>52</v>
      </c>
      <c r="O16" s="124" t="s">
        <v>99</v>
      </c>
      <c r="P16" s="119" t="s">
        <v>103</v>
      </c>
      <c r="Q16" s="147" t="s">
        <v>78</v>
      </c>
      <c r="R16" s="98">
        <f>233902/1000000</f>
        <v>0.233902</v>
      </c>
      <c r="S16" s="118" t="s">
        <v>127</v>
      </c>
      <c r="T16" s="118" t="s">
        <v>127</v>
      </c>
      <c r="U16" s="56" t="s">
        <v>78</v>
      </c>
      <c r="V16" s="82"/>
      <c r="W16" s="115"/>
      <c r="X16" s="98">
        <f>233902/1000000</f>
        <v>0.233902</v>
      </c>
      <c r="Y16" s="119" t="s">
        <v>140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s="88" customFormat="1" ht="42">
      <c r="A17" s="121">
        <v>10</v>
      </c>
      <c r="B17" s="59" t="s">
        <v>88</v>
      </c>
      <c r="C17" s="81">
        <f>497600/1000000</f>
        <v>0.49759999999999999</v>
      </c>
      <c r="D17" s="84"/>
      <c r="E17" s="85"/>
      <c r="F17" s="84"/>
      <c r="G17" s="86"/>
      <c r="H17" s="87"/>
      <c r="I17" s="109" t="s">
        <v>110</v>
      </c>
      <c r="J17" s="81">
        <f>497600/1000000</f>
        <v>0.49759999999999999</v>
      </c>
      <c r="K17" s="118" t="s">
        <v>94</v>
      </c>
      <c r="L17" s="118" t="s">
        <v>123</v>
      </c>
      <c r="M17" s="118" t="s">
        <v>121</v>
      </c>
      <c r="N17" s="55" t="s">
        <v>51</v>
      </c>
      <c r="O17" s="118" t="s">
        <v>120</v>
      </c>
      <c r="P17" s="119" t="s">
        <v>124</v>
      </c>
      <c r="Q17" s="146" t="s">
        <v>67</v>
      </c>
      <c r="R17" s="145">
        <f>497400/1000000</f>
        <v>0.49740000000000001</v>
      </c>
      <c r="S17" s="155" t="s">
        <v>124</v>
      </c>
      <c r="T17" s="156" t="s">
        <v>124</v>
      </c>
      <c r="U17" s="146" t="s">
        <v>67</v>
      </c>
      <c r="V17" s="145"/>
      <c r="W17" s="115"/>
      <c r="X17" s="145">
        <f>497400/1000000</f>
        <v>0.49740000000000001</v>
      </c>
      <c r="Y17" s="119" t="s">
        <v>157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s="88" customFormat="1" ht="45.75" customHeight="1">
      <c r="A18" s="121">
        <v>11</v>
      </c>
      <c r="B18" s="59" t="s">
        <v>111</v>
      </c>
      <c r="C18" s="81">
        <f>481500/1000000</f>
        <v>0.48149999999999998</v>
      </c>
      <c r="D18" s="84"/>
      <c r="E18" s="85"/>
      <c r="F18" s="84"/>
      <c r="G18" s="86"/>
      <c r="H18" s="87"/>
      <c r="I18" s="109" t="s">
        <v>94</v>
      </c>
      <c r="J18" s="81">
        <f>481500/1000000</f>
        <v>0.48149999999999998</v>
      </c>
      <c r="K18" s="118" t="s">
        <v>95</v>
      </c>
      <c r="L18" s="124" t="s">
        <v>76</v>
      </c>
      <c r="M18" s="124" t="s">
        <v>76</v>
      </c>
      <c r="N18" s="55" t="s">
        <v>49</v>
      </c>
      <c r="O18" s="124" t="s">
        <v>71</v>
      </c>
      <c r="P18" s="119" t="s">
        <v>105</v>
      </c>
      <c r="Q18" s="147" t="s">
        <v>67</v>
      </c>
      <c r="R18" s="98">
        <f>481400/1000000</f>
        <v>0.48139999999999999</v>
      </c>
      <c r="S18" s="118" t="s">
        <v>105</v>
      </c>
      <c r="T18" s="118" t="s">
        <v>105</v>
      </c>
      <c r="U18" s="56" t="s">
        <v>67</v>
      </c>
      <c r="V18" s="82"/>
      <c r="W18" s="115"/>
      <c r="X18" s="98">
        <f>481400/1000000</f>
        <v>0.48139999999999999</v>
      </c>
      <c r="Y18" s="119" t="s">
        <v>144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</row>
    <row r="19" spans="1:65" s="88" customFormat="1" ht="39" customHeight="1">
      <c r="A19" s="121">
        <v>12</v>
      </c>
      <c r="B19" s="59" t="s">
        <v>64</v>
      </c>
      <c r="C19" s="81">
        <f>492200/1000000</f>
        <v>0.49220000000000003</v>
      </c>
      <c r="D19" s="84"/>
      <c r="E19" s="85"/>
      <c r="F19" s="84"/>
      <c r="G19" s="86"/>
      <c r="H19" s="87"/>
      <c r="I19" s="109" t="s">
        <v>94</v>
      </c>
      <c r="J19" s="81">
        <f>492200/1000000</f>
        <v>0.49220000000000003</v>
      </c>
      <c r="K19" s="118" t="s">
        <v>95</v>
      </c>
      <c r="L19" s="124" t="s">
        <v>70</v>
      </c>
      <c r="M19" s="124" t="s">
        <v>70</v>
      </c>
      <c r="N19" s="105" t="s">
        <v>52</v>
      </c>
      <c r="O19" s="118" t="s">
        <v>73</v>
      </c>
      <c r="P19" s="119" t="s">
        <v>108</v>
      </c>
      <c r="Q19" s="147" t="s">
        <v>67</v>
      </c>
      <c r="R19" s="98">
        <f>492000/1000000</f>
        <v>0.49199999999999999</v>
      </c>
      <c r="S19" s="118" t="s">
        <v>144</v>
      </c>
      <c r="T19" s="118" t="s">
        <v>144</v>
      </c>
      <c r="U19" s="56" t="s">
        <v>67</v>
      </c>
      <c r="V19" s="82"/>
      <c r="W19" s="115"/>
      <c r="X19" s="98">
        <f>492000/1000000</f>
        <v>0.49199999999999999</v>
      </c>
      <c r="Y19" s="119" t="s">
        <v>144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s="88" customFormat="1" ht="26.25" customHeight="1">
      <c r="A20" s="245">
        <v>13</v>
      </c>
      <c r="B20" s="193" t="s">
        <v>65</v>
      </c>
      <c r="C20" s="248">
        <f>1520000/1000000</f>
        <v>1.52</v>
      </c>
      <c r="D20" s="254"/>
      <c r="E20" s="257"/>
      <c r="F20" s="254"/>
      <c r="G20" s="257"/>
      <c r="H20" s="260"/>
      <c r="I20" s="251" t="s">
        <v>109</v>
      </c>
      <c r="J20" s="248">
        <f>1520000/1000000</f>
        <v>1.52</v>
      </c>
      <c r="K20" s="263" t="s">
        <v>110</v>
      </c>
      <c r="L20" s="263" t="s">
        <v>136</v>
      </c>
      <c r="M20" s="263" t="s">
        <v>145</v>
      </c>
      <c r="N20" s="159" t="s">
        <v>150</v>
      </c>
      <c r="O20" s="263" t="s">
        <v>148</v>
      </c>
      <c r="P20" s="268" t="s">
        <v>153</v>
      </c>
      <c r="Q20" s="271" t="s">
        <v>67</v>
      </c>
      <c r="R20" s="274">
        <f>1519000/1000000</f>
        <v>1.5189999999999999</v>
      </c>
      <c r="S20" s="283"/>
      <c r="T20" s="286"/>
      <c r="U20" s="56" t="s">
        <v>67</v>
      </c>
      <c r="V20" s="98">
        <f>1519000/1000000</f>
        <v>1.5189999999999999</v>
      </c>
      <c r="W20" s="308"/>
      <c r="X20" s="311"/>
      <c r="Y20" s="314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s="88" customFormat="1" ht="24.75" customHeight="1">
      <c r="A21" s="246"/>
      <c r="B21" s="194"/>
      <c r="C21" s="249"/>
      <c r="D21" s="255"/>
      <c r="E21" s="258"/>
      <c r="F21" s="255"/>
      <c r="G21" s="258"/>
      <c r="H21" s="261"/>
      <c r="I21" s="252"/>
      <c r="J21" s="249"/>
      <c r="K21" s="264"/>
      <c r="L21" s="264"/>
      <c r="M21" s="264"/>
      <c r="N21" s="158" t="s">
        <v>151</v>
      </c>
      <c r="O21" s="266"/>
      <c r="P21" s="269"/>
      <c r="Q21" s="272"/>
      <c r="R21" s="275"/>
      <c r="S21" s="284"/>
      <c r="T21" s="287"/>
      <c r="U21" s="74" t="s">
        <v>130</v>
      </c>
      <c r="V21" s="98">
        <f>1519500/1000000</f>
        <v>1.5195000000000001</v>
      </c>
      <c r="W21" s="309"/>
      <c r="X21" s="312"/>
      <c r="Y21" s="315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s="88" customFormat="1">
      <c r="A22" s="247"/>
      <c r="B22" s="195"/>
      <c r="C22" s="250"/>
      <c r="D22" s="256"/>
      <c r="E22" s="259"/>
      <c r="F22" s="256"/>
      <c r="G22" s="259"/>
      <c r="H22" s="262"/>
      <c r="I22" s="253"/>
      <c r="J22" s="250"/>
      <c r="K22" s="265"/>
      <c r="L22" s="265"/>
      <c r="M22" s="265"/>
      <c r="N22" s="157" t="s">
        <v>152</v>
      </c>
      <c r="O22" s="267"/>
      <c r="P22" s="270"/>
      <c r="Q22" s="273"/>
      <c r="R22" s="276"/>
      <c r="S22" s="285"/>
      <c r="T22" s="288"/>
      <c r="U22" s="74" t="s">
        <v>129</v>
      </c>
      <c r="V22" s="98">
        <f>1520000/1000000</f>
        <v>1.52</v>
      </c>
      <c r="W22" s="310"/>
      <c r="X22" s="313"/>
      <c r="Y22" s="316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s="88" customFormat="1" ht="24.75" customHeight="1">
      <c r="A23" s="245">
        <v>14</v>
      </c>
      <c r="B23" s="193" t="s">
        <v>89</v>
      </c>
      <c r="C23" s="248">
        <f>4997000/1000000</f>
        <v>4.9969999999999999</v>
      </c>
      <c r="D23" s="254"/>
      <c r="E23" s="257"/>
      <c r="F23" s="254"/>
      <c r="G23" s="257"/>
      <c r="H23" s="260"/>
      <c r="I23" s="251" t="s">
        <v>114</v>
      </c>
      <c r="J23" s="248">
        <f>4997000/1000000</f>
        <v>4.9969999999999999</v>
      </c>
      <c r="K23" s="263" t="s">
        <v>96</v>
      </c>
      <c r="L23" s="263" t="s">
        <v>134</v>
      </c>
      <c r="M23" s="263" t="s">
        <v>135</v>
      </c>
      <c r="N23" s="133" t="s">
        <v>141</v>
      </c>
      <c r="O23" s="263" t="s">
        <v>142</v>
      </c>
      <c r="P23" s="263" t="s">
        <v>143</v>
      </c>
      <c r="Q23" s="271" t="s">
        <v>67</v>
      </c>
      <c r="R23" s="274">
        <f>4985000/1000000</f>
        <v>4.9850000000000003</v>
      </c>
      <c r="S23" s="277"/>
      <c r="T23" s="280"/>
      <c r="U23" s="56" t="s">
        <v>67</v>
      </c>
      <c r="V23" s="98">
        <f>4985000/1000000</f>
        <v>4.9850000000000003</v>
      </c>
      <c r="W23" s="308"/>
      <c r="X23" s="311"/>
      <c r="Y23" s="314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s="88" customFormat="1">
      <c r="A24" s="246"/>
      <c r="B24" s="194"/>
      <c r="C24" s="249"/>
      <c r="D24" s="255"/>
      <c r="E24" s="258"/>
      <c r="F24" s="255"/>
      <c r="G24" s="258"/>
      <c r="H24" s="261"/>
      <c r="I24" s="252"/>
      <c r="J24" s="249"/>
      <c r="K24" s="264"/>
      <c r="L24" s="264"/>
      <c r="M24" s="264"/>
      <c r="N24" s="158" t="s">
        <v>151</v>
      </c>
      <c r="O24" s="264"/>
      <c r="P24" s="264"/>
      <c r="Q24" s="272"/>
      <c r="R24" s="275"/>
      <c r="S24" s="278"/>
      <c r="T24" s="281"/>
      <c r="U24" s="74" t="s">
        <v>129</v>
      </c>
      <c r="V24" s="98">
        <f>4990000/1000000</f>
        <v>4.99</v>
      </c>
      <c r="W24" s="309"/>
      <c r="X24" s="312"/>
      <c r="Y24" s="315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s="88" customFormat="1" ht="26.25" customHeight="1">
      <c r="A25" s="247"/>
      <c r="B25" s="195"/>
      <c r="C25" s="250"/>
      <c r="D25" s="256"/>
      <c r="E25" s="259"/>
      <c r="F25" s="256"/>
      <c r="G25" s="259"/>
      <c r="H25" s="262"/>
      <c r="I25" s="253"/>
      <c r="J25" s="250"/>
      <c r="K25" s="265"/>
      <c r="L25" s="265"/>
      <c r="M25" s="265"/>
      <c r="N25" s="160" t="s">
        <v>156</v>
      </c>
      <c r="O25" s="265"/>
      <c r="P25" s="265"/>
      <c r="Q25" s="273"/>
      <c r="R25" s="276"/>
      <c r="S25" s="279"/>
      <c r="T25" s="282"/>
      <c r="U25" s="74" t="s">
        <v>130</v>
      </c>
      <c r="V25" s="98">
        <f>4995000/1000000</f>
        <v>4.9950000000000001</v>
      </c>
      <c r="W25" s="310"/>
      <c r="X25" s="313"/>
      <c r="Y25" s="316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s="88" customFormat="1" ht="63">
      <c r="A26" s="121">
        <v>15</v>
      </c>
      <c r="B26" s="59" t="s">
        <v>66</v>
      </c>
      <c r="C26" s="81">
        <f>214000/1000000</f>
        <v>0.214</v>
      </c>
      <c r="D26" s="89"/>
      <c r="E26" s="85"/>
      <c r="F26" s="89"/>
      <c r="G26" s="86"/>
      <c r="H26" s="87"/>
      <c r="I26" s="109" t="s">
        <v>101</v>
      </c>
      <c r="J26" s="81">
        <f>214000/1000000</f>
        <v>0.214</v>
      </c>
      <c r="K26" s="118" t="s">
        <v>104</v>
      </c>
      <c r="L26" s="118" t="s">
        <v>71</v>
      </c>
      <c r="M26" s="118" t="s">
        <v>71</v>
      </c>
      <c r="N26" s="105" t="s">
        <v>69</v>
      </c>
      <c r="O26" s="118" t="s">
        <v>70</v>
      </c>
      <c r="P26" s="119" t="s">
        <v>112</v>
      </c>
      <c r="Q26" s="137" t="s">
        <v>68</v>
      </c>
      <c r="R26" s="101">
        <f>214000/1000000</f>
        <v>0.214</v>
      </c>
      <c r="S26" s="148" t="s">
        <v>112</v>
      </c>
      <c r="T26" s="118" t="s">
        <v>112</v>
      </c>
      <c r="U26" s="149" t="s">
        <v>90</v>
      </c>
      <c r="V26" s="83"/>
      <c r="W26" s="115"/>
      <c r="X26" s="101">
        <f>214000/1000000</f>
        <v>0.214</v>
      </c>
      <c r="Y26" s="119" t="s">
        <v>127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</sheetData>
  <mergeCells count="94">
    <mergeCell ref="W20:W22"/>
    <mergeCell ref="X20:X22"/>
    <mergeCell ref="Y20:Y22"/>
    <mergeCell ref="W23:W25"/>
    <mergeCell ref="X23:X25"/>
    <mergeCell ref="Y23:Y25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F10:F12"/>
    <mergeCell ref="G10:G12"/>
    <mergeCell ref="H10:H12"/>
    <mergeCell ref="Q10:Q12"/>
    <mergeCell ref="R10:R12"/>
    <mergeCell ref="M10:M12"/>
    <mergeCell ref="B10:B12"/>
    <mergeCell ref="A10:A12"/>
    <mergeCell ref="C10:C12"/>
    <mergeCell ref="D10:D12"/>
    <mergeCell ref="E10:E1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A20:A22"/>
    <mergeCell ref="C20:C22"/>
    <mergeCell ref="D20:D22"/>
    <mergeCell ref="E20:E22"/>
    <mergeCell ref="F20:F22"/>
    <mergeCell ref="K23:K25"/>
    <mergeCell ref="L23:L25"/>
    <mergeCell ref="M23:M25"/>
    <mergeCell ref="O23:O25"/>
    <mergeCell ref="B20:B22"/>
    <mergeCell ref="G20:G22"/>
    <mergeCell ref="H20:H22"/>
    <mergeCell ref="I20:I22"/>
    <mergeCell ref="J20:J22"/>
    <mergeCell ref="K20:K22"/>
    <mergeCell ref="L20:L22"/>
    <mergeCell ref="M20:M22"/>
    <mergeCell ref="O20:O22"/>
    <mergeCell ref="B23:B2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ht="93.75" customHeight="1" thickBot="1">
      <c r="A2" s="329" t="s">
        <v>146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1"/>
    </row>
    <row r="3" spans="1:25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319" t="s">
        <v>9</v>
      </c>
      <c r="R3" s="216"/>
      <c r="S3" s="216"/>
      <c r="T3" s="320"/>
      <c r="U3" s="218" t="s">
        <v>11</v>
      </c>
      <c r="V3" s="219"/>
      <c r="W3" s="219"/>
      <c r="X3" s="219"/>
      <c r="Y3" s="220"/>
    </row>
    <row r="4" spans="1:25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7</v>
      </c>
      <c r="O4" s="222" t="s">
        <v>19</v>
      </c>
      <c r="P4" s="225" t="s">
        <v>15</v>
      </c>
      <c r="Q4" s="241" t="s">
        <v>28</v>
      </c>
      <c r="R4" s="222" t="s">
        <v>20</v>
      </c>
      <c r="S4" s="222" t="s">
        <v>22</v>
      </c>
      <c r="T4" s="325" t="s">
        <v>21</v>
      </c>
      <c r="U4" s="221" t="s">
        <v>23</v>
      </c>
      <c r="V4" s="223" t="s">
        <v>10</v>
      </c>
      <c r="W4" s="224"/>
      <c r="X4" s="210" t="s">
        <v>38</v>
      </c>
      <c r="Y4" s="211"/>
    </row>
    <row r="5" spans="1:25" s="3" customFormat="1" ht="210.75" thickBot="1">
      <c r="A5" s="321"/>
      <c r="B5" s="322"/>
      <c r="C5" s="322"/>
      <c r="D5" s="328"/>
      <c r="E5" s="317"/>
      <c r="F5" s="317"/>
      <c r="G5" s="317"/>
      <c r="H5" s="318"/>
      <c r="I5" s="321"/>
      <c r="J5" s="322"/>
      <c r="K5" s="322"/>
      <c r="L5" s="322"/>
      <c r="M5" s="322"/>
      <c r="N5" s="322"/>
      <c r="O5" s="322"/>
      <c r="P5" s="323"/>
      <c r="Q5" s="324"/>
      <c r="R5" s="322"/>
      <c r="S5" s="322"/>
      <c r="T5" s="326"/>
      <c r="U5" s="327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2023-04-04T06:25:35Z</cp:lastPrinted>
  <dcterms:created xsi:type="dcterms:W3CDTF">2018-10-03T07:36:52Z</dcterms:created>
  <dcterms:modified xsi:type="dcterms:W3CDTF">2023-05-02T04:42:10Z</dcterms:modified>
</cp:coreProperties>
</file>