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<sst xmlns="http://schemas.openxmlformats.org/spreadsheetml/2006/main" count="437" uniqueCount="164">
  <si>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</si>
  <si>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</si>
  <si>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</si>
  <si>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</si>
  <si>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</si>
  <si>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</si>
  <si>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</si>
  <si>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</si>
  <si>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</si>
  <si>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</si>
  <si>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</si>
  <si>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</si>
  <si>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</si>
  <si>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</si>
  <si>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</si>
  <si>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</si>
  <si>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</si>
  <si>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</si>
  <si>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</si>
  <si>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</si>
  <si>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</si>
  <si>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</si>
  <si>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</si>
  <si>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</si>
  <si>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</si>
  <si>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</si>
  <si>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</si>
  <si>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</si>
  <si>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</si>
  <si>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</si>
  <si>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</si>
  <si>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</si>
  <si>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</si>
  <si>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</si>
  <si>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</si>
  <si>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</si>
  <si>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</si>
  <si>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</si>
  <si>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</si>
  <si>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</si>
  <si>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</si>
  <si>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</si>
  <si>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</si>
  <si>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</si>
  <si>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</si>
  <si>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</si>
  <si>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</si>
  <si>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</si>
  <si>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</si>
  <si>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</si>
  <si>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</si>
  <si>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</si>
  <si>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</si>
  <si>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</si>
  <si>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</si>
  <si>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</si>
  <si>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</si>
  <si>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</si>
  <si>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</si>
  <si>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</si>
  <si>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</si>
  <si>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</si>
  <si>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</si>
  <si>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</si>
  <si>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</si>
  <si>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</si>
  <si>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</si>
  <si>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</si>
  <si>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</si>
  <si>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</si>
  <si>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</si>
  <si>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</si>
  <si>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</si>
  <si>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</si>
  <si>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</si>
  <si>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</si>
  <si>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</si>
  <si>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</si>
  <si>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</si>
  <si>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</si>
  <si>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</si>
  <si>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</si>
  <si>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</si>
  <si>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</si>
  <si>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</si>
  <si>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</si>
  <si>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</si>
  <si>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</si>
  <si>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</si>
  <si>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</si>
  <si>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</si>
  <si>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</si>
  <si>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</si>
  <si>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</si>
  <si>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</si>
  <si>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</si>
  <si>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</si>
  <si>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</si>
  <si>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</si>
  <si>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</si>
  <si>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</si>
  <si>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</si>
  <si>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</si>
  <si>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</si>
  <si>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</si>
  <si>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</si>
  <si>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</si>
  <si>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</si>
  <si>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</si>
  <si>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</si>
  <si>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</si>
  <si>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</si>
  <si>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</si>
  <si>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</si>
  <si>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</si>
  <si>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</si>
  <si>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</si>
  <si>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</si>
  <si>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</si>
  <si>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</si>
  <si>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</si>
  <si>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</si>
  <si>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</si>
  <si>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</si>
  <si>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</si>
  <si>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</si>
  <si>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</si>
  <si>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</si>
  <si>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</si>
  <si>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</si>
  <si>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</si>
  <si>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</si>
  <si>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</si>
  <si>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</si>
  <si>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</si>
  <si>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</si>
  <si>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</si>
  <si>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</si>
  <si>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</si>
  <si>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</si>
  <si>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</si>
  <si>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</si>
  <si>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</si>
  <si>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</si>
  <si>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</si>
  <si>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</si>
  <si>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</si>
  <si>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</si>
  <si>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</si>
  <si>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</si>
  <si>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</si>
  <si>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</si>
  <si>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</si>
  <si>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</si>
  <si>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</si>
  <si>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</si>
  <si>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</si>
  <si>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</si>
  <si>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</si>
  <si>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</si>
  <si>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วันที่ 31 มีนาคม 2566</t>
  </si>
  <si>
    <t>ค่าที่ดินและสิ่งก่อสร้าง
  ในรอบเดือน มีนาคม 2566 หน่วยงาน คณะสถาปัตยกรรมและการออกแบบ</t>
  </si>
  <si>
    <t>ค่าครุภัณฑ์
  ในรอบเดือน มีนาคม 2566 หน่วยงาน คณะสถาปัตยกรรมและการออกแบบ</t>
  </si>
  <si>
    <t>สรุปผลการดำเนินการจัดซื้อจัดจ้างเงินงบประมาณ ในรอบเดือนมีนาคม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</si>
</sst>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16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3" fillId="2" borderId="3" xfId="0" applyNumberFormat="1" applyFont="1" applyFill="1" applyBorder="1" applyAlignment="1">
      <alignment horizontal="center" vertical="top"/>
    </xf>
    <xf numFmtId="15" fontId="3" fillId="2" borderId="16" xfId="0" applyNumberFormat="1" applyFont="1" applyFill="1" applyBorder="1" applyAlignment="1">
      <alignment horizontal="center" vertical="top"/>
    </xf>
    <xf numFmtId="15" fontId="3" fillId="2" borderId="2" xfId="0" applyNumberFormat="1" applyFont="1" applyFill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left" vertical="top"/>
    </xf>
    <xf numFmtId="15" fontId="1" fillId="2" borderId="16" xfId="0" applyNumberFormat="1" applyFont="1" applyFill="1" applyBorder="1" applyAlignment="1">
      <alignment horizontal="left" vertical="top"/>
    </xf>
    <xf numFmtId="15" fontId="1" fillId="2" borderId="2" xfId="0" applyNumberFormat="1" applyFont="1" applyFill="1" applyBorder="1" applyAlignment="1">
      <alignment horizontal="left" vertical="top"/>
    </xf>
    <xf numFmtId="15" fontId="3" fillId="2" borderId="3" xfId="0" applyNumberFormat="1" applyFont="1" applyFill="1" applyBorder="1" applyAlignment="1">
      <alignment horizontal="left" vertical="top"/>
    </xf>
    <xf numFmtId="15" fontId="3" fillId="2" borderId="16" xfId="0" applyNumberFormat="1" applyFont="1" applyFill="1" applyBorder="1" applyAlignment="1">
      <alignment horizontal="left" vertical="top"/>
    </xf>
    <xf numFmtId="15" fontId="3" fillId="2" borderId="2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7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A4" sqref="A4:L4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61" t="s">
        <v>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53" customFormat="1" ht="28.5">
      <c r="A2" s="163" t="s">
        <v>163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53" customFormat="1" ht="28.5">
      <c r="A3" s="163" t="s">
        <v>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53" customFormat="1" ht="28.5">
      <c r="A4" s="165" t="s">
        <v>160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67" t="s">
        <v>36</v>
      </c>
      <c r="G5" s="168"/>
      <c r="H5" s="169" t="s">
        <v>37</v>
      </c>
      <c r="I5" s="170"/>
      <c r="J5" s="96" t="s">
        <v>42</v>
      </c>
      <c r="K5" s="169" t="s">
        <v>43</v>
      </c>
      <c r="L5" s="170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98">
        <f>146985.9/1000000</f>
        <v>0.1469859</v>
      </c>
      <c r="H6" s="56" t="s">
        <v>74</v>
      </c>
      <c r="I6" s="98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98">
        <f>494340.6/1000000</f>
        <v>0.49434059999999996</v>
      </c>
      <c r="H7" s="56" t="s">
        <v>67</v>
      </c>
      <c r="I7" s="98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98">
        <f>171499.6/1000000</f>
        <v>0.1714996</v>
      </c>
      <c r="H8" s="74" t="s">
        <v>116</v>
      </c>
      <c r="I8" s="98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98">
        <f>497999.4/1000000</f>
        <v>0.49799940000000004</v>
      </c>
      <c r="H9" s="74" t="s">
        <v>116</v>
      </c>
      <c r="I9" s="98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5">
        <v>5</v>
      </c>
      <c r="B10" s="173" t="s">
        <v>57</v>
      </c>
      <c r="C10" s="171">
        <f>481500/1000000</f>
        <v>0.48149999999999998</v>
      </c>
      <c r="D10" s="171">
        <f>481500/1000000</f>
        <v>0.48149999999999998</v>
      </c>
      <c r="E10" s="175" t="s">
        <v>50</v>
      </c>
      <c r="F10" s="56" t="s">
        <v>67</v>
      </c>
      <c r="G10" s="98">
        <f>466000/1000000</f>
        <v>0.46600000000000003</v>
      </c>
      <c r="H10" s="177" t="s">
        <v>67</v>
      </c>
      <c r="I10" s="190">
        <f>466000/1000000</f>
        <v>0.46600000000000003</v>
      </c>
      <c r="J10" s="193" t="s">
        <v>48</v>
      </c>
      <c r="K10" s="175" t="s">
        <v>147</v>
      </c>
      <c r="L10" s="187" t="s">
        <v>148</v>
      </c>
    </row>
    <row r="11" spans="1:12" s="57" customFormat="1" ht="45.75" customHeight="1">
      <c r="A11" s="176"/>
      <c r="B11" s="174"/>
      <c r="C11" s="172"/>
      <c r="D11" s="172"/>
      <c r="E11" s="176"/>
      <c r="F11" s="74" t="s">
        <v>130</v>
      </c>
      <c r="G11" s="98">
        <f>479000/1000000</f>
        <v>0.47899999999999998</v>
      </c>
      <c r="H11" s="188"/>
      <c r="I11" s="191"/>
      <c r="J11" s="194"/>
      <c r="K11" s="176"/>
      <c r="L11" s="176"/>
    </row>
    <row r="12" spans="1:12" s="57" customFormat="1" ht="45.75" customHeight="1">
      <c r="A12" s="184"/>
      <c r="B12" s="183"/>
      <c r="C12" s="186"/>
      <c r="D12" s="186"/>
      <c r="E12" s="184"/>
      <c r="F12" s="74" t="s">
        <v>129</v>
      </c>
      <c r="G12" s="98">
        <f>480000/1000000</f>
        <v>0.48</v>
      </c>
      <c r="H12" s="189"/>
      <c r="I12" s="192"/>
      <c r="J12" s="195"/>
      <c r="K12" s="184"/>
      <c r="L12" s="184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98">
        <f>233902/1000000</f>
        <v>0.233902</v>
      </c>
      <c r="H16" s="56" t="s">
        <v>78</v>
      </c>
      <c r="I16" s="98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5">
        <v>13</v>
      </c>
      <c r="B20" s="173" t="s">
        <v>65</v>
      </c>
      <c r="C20" s="171">
        <f>1520000/1000000</f>
        <v>1.52</v>
      </c>
      <c r="D20" s="171">
        <f>1520000/1000000</f>
        <v>1.52</v>
      </c>
      <c r="E20" s="175" t="s">
        <v>50</v>
      </c>
      <c r="F20" s="56" t="s">
        <v>67</v>
      </c>
      <c r="G20" s="98">
        <f>1519000/1000000</f>
        <v>1.5189999999999999</v>
      </c>
      <c r="H20" s="177" t="s">
        <v>67</v>
      </c>
      <c r="I20" s="180">
        <f>1519000/1000000</f>
        <v>1.5189999999999999</v>
      </c>
      <c r="J20" s="173" t="s">
        <v>48</v>
      </c>
      <c r="K20" s="175" t="s">
        <v>147</v>
      </c>
      <c r="L20" s="187" t="s">
        <v>148</v>
      </c>
    </row>
    <row r="21" spans="1:12" s="57" customFormat="1" ht="36">
      <c r="A21" s="176"/>
      <c r="B21" s="174"/>
      <c r="C21" s="172"/>
      <c r="D21" s="172"/>
      <c r="E21" s="176"/>
      <c r="F21" s="74" t="s">
        <v>130</v>
      </c>
      <c r="G21" s="98">
        <f>1519500/1000000</f>
        <v>1.5195000000000001</v>
      </c>
      <c r="H21" s="178"/>
      <c r="I21" s="181"/>
      <c r="J21" s="174"/>
      <c r="K21" s="176"/>
      <c r="L21" s="176"/>
    </row>
    <row r="22" spans="1:12" s="57" customFormat="1" ht="36">
      <c r="A22" s="184"/>
      <c r="B22" s="183"/>
      <c r="C22" s="186"/>
      <c r="D22" s="186"/>
      <c r="E22" s="184"/>
      <c r="F22" s="74" t="s">
        <v>129</v>
      </c>
      <c r="G22" s="98">
        <f>1520000/1000000</f>
        <v>1.52</v>
      </c>
      <c r="H22" s="179"/>
      <c r="I22" s="182"/>
      <c r="J22" s="183"/>
      <c r="K22" s="184"/>
      <c r="L22" s="184"/>
    </row>
    <row r="23" spans="1:12" s="57" customFormat="1" ht="42" customHeight="1">
      <c r="A23" s="175">
        <v>14</v>
      </c>
      <c r="B23" s="173" t="s">
        <v>159</v>
      </c>
      <c r="C23" s="171">
        <f>4997000/1000000</f>
        <v>4.9969999999999999</v>
      </c>
      <c r="D23" s="171">
        <f>4997000/1000000</f>
        <v>4.9969999999999999</v>
      </c>
      <c r="E23" s="175" t="s">
        <v>50</v>
      </c>
      <c r="F23" s="56" t="s">
        <v>67</v>
      </c>
      <c r="G23" s="98">
        <f>4985000/1000000</f>
        <v>4.9850000000000003</v>
      </c>
      <c r="H23" s="177" t="s">
        <v>67</v>
      </c>
      <c r="I23" s="180">
        <v>4.9850000000000003</v>
      </c>
      <c r="J23" s="173" t="s">
        <v>48</v>
      </c>
      <c r="K23" s="175" t="s">
        <v>141</v>
      </c>
      <c r="L23" s="185" t="s">
        <v>142</v>
      </c>
    </row>
    <row r="24" spans="1:12" s="57" customFormat="1" ht="36">
      <c r="A24" s="176"/>
      <c r="B24" s="174"/>
      <c r="C24" s="172"/>
      <c r="D24" s="172"/>
      <c r="E24" s="176"/>
      <c r="F24" s="74" t="s">
        <v>129</v>
      </c>
      <c r="G24" s="98">
        <f>4990000/1000000</f>
        <v>4.99</v>
      </c>
      <c r="H24" s="178"/>
      <c r="I24" s="181"/>
      <c r="J24" s="174"/>
      <c r="K24" s="176"/>
      <c r="L24" s="176"/>
    </row>
    <row r="25" spans="1:12" s="57" customFormat="1" ht="36">
      <c r="A25" s="176"/>
      <c r="B25" s="174"/>
      <c r="C25" s="172"/>
      <c r="D25" s="172"/>
      <c r="E25" s="176"/>
      <c r="F25" s="74" t="s">
        <v>130</v>
      </c>
      <c r="G25" s="98">
        <f>4995000/1000000</f>
        <v>4.9950000000000001</v>
      </c>
      <c r="H25" s="179"/>
      <c r="I25" s="182"/>
      <c r="J25" s="183"/>
      <c r="K25" s="184"/>
      <c r="L25" s="184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L10:L12"/>
    <mergeCell ref="H10:H12"/>
    <mergeCell ref="I10:I12"/>
    <mergeCell ref="J10:J12"/>
    <mergeCell ref="K10:K12"/>
    <mergeCell ref="A10:A12"/>
    <mergeCell ref="B10:B12"/>
    <mergeCell ref="C10:C12"/>
    <mergeCell ref="D10:D12"/>
    <mergeCell ref="E10:E1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H23:H25"/>
    <mergeCell ref="I23:I25"/>
    <mergeCell ref="J23:J25"/>
    <mergeCell ref="K23:K25"/>
    <mergeCell ref="L23:L25"/>
    <mergeCell ref="C23:C25"/>
    <mergeCell ref="D23:D25"/>
    <mergeCell ref="B23:B25"/>
    <mergeCell ref="A23:A25"/>
    <mergeCell ref="E23:E25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6" ht="66" customHeight="1" thickBot="1">
      <c r="A2" s="197" t="s">
        <v>161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9"/>
    </row>
    <row r="3" spans="1:26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215" t="s">
        <v>9</v>
      </c>
      <c r="R3" s="216"/>
      <c r="S3" s="216"/>
      <c r="T3" s="217"/>
      <c r="U3" s="218" t="s">
        <v>11</v>
      </c>
      <c r="V3" s="219"/>
      <c r="W3" s="219"/>
      <c r="X3" s="219"/>
      <c r="Y3" s="220"/>
    </row>
    <row r="4" spans="1:26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86</v>
      </c>
      <c r="O4" s="222" t="s">
        <v>19</v>
      </c>
      <c r="P4" s="225" t="s">
        <v>15</v>
      </c>
      <c r="Q4" s="221" t="s">
        <v>29</v>
      </c>
      <c r="R4" s="222" t="s">
        <v>20</v>
      </c>
      <c r="S4" s="222" t="s">
        <v>22</v>
      </c>
      <c r="T4" s="225" t="s">
        <v>21</v>
      </c>
      <c r="U4" s="221" t="s">
        <v>23</v>
      </c>
      <c r="V4" s="223" t="s">
        <v>10</v>
      </c>
      <c r="W4" s="224"/>
      <c r="X4" s="210" t="s">
        <v>38</v>
      </c>
      <c r="Y4" s="211"/>
    </row>
    <row r="5" spans="1:26" s="3" customFormat="1" ht="201.75" customHeight="1">
      <c r="A5" s="201"/>
      <c r="B5" s="203"/>
      <c r="C5" s="203"/>
      <c r="D5" s="205"/>
      <c r="E5" s="207"/>
      <c r="F5" s="207"/>
      <c r="G5" s="207"/>
      <c r="H5" s="209"/>
      <c r="I5" s="201"/>
      <c r="J5" s="203"/>
      <c r="K5" s="203"/>
      <c r="L5" s="203"/>
      <c r="M5" s="203"/>
      <c r="N5" s="203"/>
      <c r="O5" s="203"/>
      <c r="P5" s="226"/>
      <c r="Q5" s="227"/>
      <c r="R5" s="203"/>
      <c r="S5" s="203"/>
      <c r="T5" s="226"/>
      <c r="U5" s="227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zoomScaleNormal="100" workbookViewId="0">
      <selection activeCell="X20" sqref="X20:X22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65" ht="66" customHeight="1" thickBot="1">
      <c r="A2" s="197" t="s">
        <v>162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4"/>
    </row>
    <row r="3" spans="1:65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235" t="s">
        <v>9</v>
      </c>
      <c r="R3" s="236"/>
      <c r="S3" s="236"/>
      <c r="T3" s="237"/>
      <c r="U3" s="230" t="s">
        <v>11</v>
      </c>
      <c r="V3" s="231"/>
      <c r="W3" s="231"/>
      <c r="X3" s="231"/>
      <c r="Y3" s="232"/>
    </row>
    <row r="4" spans="1:65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149</v>
      </c>
      <c r="O4" s="222" t="s">
        <v>24</v>
      </c>
      <c r="P4" s="225" t="s">
        <v>15</v>
      </c>
      <c r="Q4" s="241" t="s">
        <v>29</v>
      </c>
      <c r="R4" s="243" t="s">
        <v>25</v>
      </c>
      <c r="S4" s="222" t="s">
        <v>26</v>
      </c>
      <c r="T4" s="222" t="s">
        <v>53</v>
      </c>
      <c r="U4" s="241" t="s">
        <v>23</v>
      </c>
      <c r="V4" s="239" t="s">
        <v>10</v>
      </c>
      <c r="W4" s="240"/>
      <c r="X4" s="210" t="s">
        <v>38</v>
      </c>
      <c r="Y4" s="211"/>
    </row>
    <row r="5" spans="1:65" s="3" customFormat="1" ht="187.5" customHeight="1">
      <c r="A5" s="201"/>
      <c r="B5" s="203"/>
      <c r="C5" s="203"/>
      <c r="D5" s="228"/>
      <c r="E5" s="229"/>
      <c r="F5" s="229"/>
      <c r="G5" s="207"/>
      <c r="H5" s="209"/>
      <c r="I5" s="201"/>
      <c r="J5" s="203"/>
      <c r="K5" s="203"/>
      <c r="L5" s="203"/>
      <c r="M5" s="238"/>
      <c r="N5" s="203"/>
      <c r="O5" s="203"/>
      <c r="P5" s="226"/>
      <c r="Q5" s="242"/>
      <c r="R5" s="244"/>
      <c r="S5" s="203"/>
      <c r="T5" s="238"/>
      <c r="U5" s="242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98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98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98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98">
        <f>494340.6/1000000</f>
        <v>0.49434059999999996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98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98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98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98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89">
        <v>5</v>
      </c>
      <c r="B10" s="193" t="s">
        <v>57</v>
      </c>
      <c r="C10" s="248">
        <f>481500/1000000</f>
        <v>0.48149999999999998</v>
      </c>
      <c r="D10" s="292"/>
      <c r="E10" s="295"/>
      <c r="F10" s="295"/>
      <c r="G10" s="295"/>
      <c r="H10" s="298"/>
      <c r="I10" s="251" t="s">
        <v>109</v>
      </c>
      <c r="J10" s="248">
        <f>481500/1000000</f>
        <v>0.48149999999999998</v>
      </c>
      <c r="K10" s="263" t="s">
        <v>110</v>
      </c>
      <c r="L10" s="263" t="s">
        <v>136</v>
      </c>
      <c r="M10" s="263" t="s">
        <v>145</v>
      </c>
      <c r="N10" s="159" t="s">
        <v>150</v>
      </c>
      <c r="O10" s="263" t="s">
        <v>148</v>
      </c>
      <c r="P10" s="268" t="s">
        <v>153</v>
      </c>
      <c r="Q10" s="271" t="s">
        <v>67</v>
      </c>
      <c r="R10" s="274">
        <f>466000/1000000</f>
        <v>0.46600000000000003</v>
      </c>
      <c r="S10" s="301"/>
      <c r="T10" s="305"/>
      <c r="U10" s="56" t="s">
        <v>67</v>
      </c>
      <c r="V10" s="98">
        <f>466000/1000000</f>
        <v>0.46600000000000003</v>
      </c>
      <c r="W10" s="301"/>
      <c r="X10" s="301"/>
      <c r="Y10" s="302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90"/>
      <c r="B11" s="194"/>
      <c r="C11" s="249"/>
      <c r="D11" s="293"/>
      <c r="E11" s="296"/>
      <c r="F11" s="296"/>
      <c r="G11" s="296"/>
      <c r="H11" s="299"/>
      <c r="I11" s="252"/>
      <c r="J11" s="249"/>
      <c r="K11" s="264"/>
      <c r="L11" s="264"/>
      <c r="M11" s="264"/>
      <c r="N11" s="158" t="s">
        <v>151</v>
      </c>
      <c r="O11" s="266"/>
      <c r="P11" s="269"/>
      <c r="Q11" s="272"/>
      <c r="R11" s="275"/>
      <c r="S11" s="266"/>
      <c r="T11" s="306"/>
      <c r="U11" s="74" t="s">
        <v>130</v>
      </c>
      <c r="V11" s="98">
        <f>479000/1000000</f>
        <v>0.47899999999999998</v>
      </c>
      <c r="W11" s="266"/>
      <c r="X11" s="266"/>
      <c r="Y11" s="303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91"/>
      <c r="B12" s="195"/>
      <c r="C12" s="250"/>
      <c r="D12" s="294"/>
      <c r="E12" s="297"/>
      <c r="F12" s="297"/>
      <c r="G12" s="297"/>
      <c r="H12" s="300"/>
      <c r="I12" s="253"/>
      <c r="J12" s="250"/>
      <c r="K12" s="265"/>
      <c r="L12" s="265"/>
      <c r="M12" s="265"/>
      <c r="N12" s="157" t="s">
        <v>152</v>
      </c>
      <c r="O12" s="267"/>
      <c r="P12" s="270"/>
      <c r="Q12" s="273"/>
      <c r="R12" s="276"/>
      <c r="S12" s="267"/>
      <c r="T12" s="307"/>
      <c r="U12" s="74" t="s">
        <v>129</v>
      </c>
      <c r="V12" s="98">
        <f>480000/1000000</f>
        <v>0.48</v>
      </c>
      <c r="W12" s="267"/>
      <c r="X12" s="267"/>
      <c r="Y12" s="304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145">
        <f>460100/1000000</f>
        <v>0.46010000000000001</v>
      </c>
      <c r="Y13" s="154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98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98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5" t="s">
        <v>124</v>
      </c>
      <c r="T17" s="156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45">
        <v>13</v>
      </c>
      <c r="B20" s="193" t="s">
        <v>65</v>
      </c>
      <c r="C20" s="248">
        <f>1520000/1000000</f>
        <v>1.52</v>
      </c>
      <c r="D20" s="254"/>
      <c r="E20" s="257"/>
      <c r="F20" s="254"/>
      <c r="G20" s="257"/>
      <c r="H20" s="260"/>
      <c r="I20" s="251" t="s">
        <v>109</v>
      </c>
      <c r="J20" s="248">
        <f>1520000/1000000</f>
        <v>1.52</v>
      </c>
      <c r="K20" s="263" t="s">
        <v>110</v>
      </c>
      <c r="L20" s="263" t="s">
        <v>136</v>
      </c>
      <c r="M20" s="263" t="s">
        <v>145</v>
      </c>
      <c r="N20" s="159" t="s">
        <v>150</v>
      </c>
      <c r="O20" s="263" t="s">
        <v>148</v>
      </c>
      <c r="P20" s="268" t="s">
        <v>153</v>
      </c>
      <c r="Q20" s="271" t="s">
        <v>67</v>
      </c>
      <c r="R20" s="274">
        <f>1519000/1000000</f>
        <v>1.5189999999999999</v>
      </c>
      <c r="S20" s="283"/>
      <c r="T20" s="286"/>
      <c r="U20" s="56" t="s">
        <v>67</v>
      </c>
      <c r="V20" s="98">
        <f>1519000/1000000</f>
        <v>1.5189999999999999</v>
      </c>
      <c r="W20" s="308"/>
      <c r="X20" s="311"/>
      <c r="Y20" s="314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46"/>
      <c r="B21" s="194"/>
      <c r="C21" s="249"/>
      <c r="D21" s="255"/>
      <c r="E21" s="258"/>
      <c r="F21" s="255"/>
      <c r="G21" s="258"/>
      <c r="H21" s="261"/>
      <c r="I21" s="252"/>
      <c r="J21" s="249"/>
      <c r="K21" s="264"/>
      <c r="L21" s="264"/>
      <c r="M21" s="264"/>
      <c r="N21" s="158" t="s">
        <v>151</v>
      </c>
      <c r="O21" s="266"/>
      <c r="P21" s="269"/>
      <c r="Q21" s="272"/>
      <c r="R21" s="275"/>
      <c r="S21" s="284"/>
      <c r="T21" s="287"/>
      <c r="U21" s="74" t="s">
        <v>130</v>
      </c>
      <c r="V21" s="98">
        <f>1519500/1000000</f>
        <v>1.5195000000000001</v>
      </c>
      <c r="W21" s="309"/>
      <c r="X21" s="312"/>
      <c r="Y21" s="315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47"/>
      <c r="B22" s="195"/>
      <c r="C22" s="250"/>
      <c r="D22" s="256"/>
      <c r="E22" s="259"/>
      <c r="F22" s="256"/>
      <c r="G22" s="259"/>
      <c r="H22" s="262"/>
      <c r="I22" s="253"/>
      <c r="J22" s="250"/>
      <c r="K22" s="265"/>
      <c r="L22" s="265"/>
      <c r="M22" s="265"/>
      <c r="N22" s="157" t="s">
        <v>152</v>
      </c>
      <c r="O22" s="267"/>
      <c r="P22" s="270"/>
      <c r="Q22" s="273"/>
      <c r="R22" s="276"/>
      <c r="S22" s="285"/>
      <c r="T22" s="288"/>
      <c r="U22" s="74" t="s">
        <v>129</v>
      </c>
      <c r="V22" s="98">
        <f>1520000/1000000</f>
        <v>1.52</v>
      </c>
      <c r="W22" s="310"/>
      <c r="X22" s="313"/>
      <c r="Y22" s="316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45">
        <v>14</v>
      </c>
      <c r="B23" s="193" t="s">
        <v>89</v>
      </c>
      <c r="C23" s="248">
        <f>4997000/1000000</f>
        <v>4.9969999999999999</v>
      </c>
      <c r="D23" s="254"/>
      <c r="E23" s="257"/>
      <c r="F23" s="254"/>
      <c r="G23" s="257"/>
      <c r="H23" s="260"/>
      <c r="I23" s="251" t="s">
        <v>114</v>
      </c>
      <c r="J23" s="248">
        <f>4997000/1000000</f>
        <v>4.9969999999999999</v>
      </c>
      <c r="K23" s="263" t="s">
        <v>96</v>
      </c>
      <c r="L23" s="263" t="s">
        <v>134</v>
      </c>
      <c r="M23" s="263" t="s">
        <v>135</v>
      </c>
      <c r="N23" s="133" t="s">
        <v>141</v>
      </c>
      <c r="O23" s="263" t="s">
        <v>142</v>
      </c>
      <c r="P23" s="263" t="s">
        <v>143</v>
      </c>
      <c r="Q23" s="271" t="s">
        <v>67</v>
      </c>
      <c r="R23" s="274">
        <f>4985000/1000000</f>
        <v>4.9850000000000003</v>
      </c>
      <c r="S23" s="277"/>
      <c r="T23" s="280"/>
      <c r="U23" s="56" t="s">
        <v>67</v>
      </c>
      <c r="V23" s="98">
        <f>4985000/1000000</f>
        <v>4.9850000000000003</v>
      </c>
      <c r="W23" s="308"/>
      <c r="X23" s="311"/>
      <c r="Y23" s="314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46"/>
      <c r="B24" s="194"/>
      <c r="C24" s="249"/>
      <c r="D24" s="255"/>
      <c r="E24" s="258"/>
      <c r="F24" s="255"/>
      <c r="G24" s="258"/>
      <c r="H24" s="261"/>
      <c r="I24" s="252"/>
      <c r="J24" s="249"/>
      <c r="K24" s="264"/>
      <c r="L24" s="264"/>
      <c r="M24" s="264"/>
      <c r="N24" s="158" t="s">
        <v>151</v>
      </c>
      <c r="O24" s="264"/>
      <c r="P24" s="264"/>
      <c r="Q24" s="272"/>
      <c r="R24" s="275"/>
      <c r="S24" s="278"/>
      <c r="T24" s="281"/>
      <c r="U24" s="74" t="s">
        <v>129</v>
      </c>
      <c r="V24" s="98">
        <f>4990000/1000000</f>
        <v>4.99</v>
      </c>
      <c r="W24" s="309"/>
      <c r="X24" s="312"/>
      <c r="Y24" s="315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47"/>
      <c r="B25" s="195"/>
      <c r="C25" s="250"/>
      <c r="D25" s="256"/>
      <c r="E25" s="259"/>
      <c r="F25" s="256"/>
      <c r="G25" s="259"/>
      <c r="H25" s="262"/>
      <c r="I25" s="253"/>
      <c r="J25" s="250"/>
      <c r="K25" s="265"/>
      <c r="L25" s="265"/>
      <c r="M25" s="265"/>
      <c r="N25" s="160" t="s">
        <v>156</v>
      </c>
      <c r="O25" s="265"/>
      <c r="P25" s="265"/>
      <c r="Q25" s="273"/>
      <c r="R25" s="276"/>
      <c r="S25" s="279"/>
      <c r="T25" s="282"/>
      <c r="U25" s="74" t="s">
        <v>130</v>
      </c>
      <c r="V25" s="98">
        <f>4995000/1000000</f>
        <v>4.9950000000000001</v>
      </c>
      <c r="W25" s="310"/>
      <c r="X25" s="313"/>
      <c r="Y25" s="316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W20:W22"/>
    <mergeCell ref="X20:X22"/>
    <mergeCell ref="Y20:Y22"/>
    <mergeCell ref="W23:W25"/>
    <mergeCell ref="X23:X25"/>
    <mergeCell ref="Y23:Y25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F10:F12"/>
    <mergeCell ref="G10:G12"/>
    <mergeCell ref="H10:H12"/>
    <mergeCell ref="Q10:Q12"/>
    <mergeCell ref="R10:R12"/>
    <mergeCell ref="M10:M12"/>
    <mergeCell ref="B10:B12"/>
    <mergeCell ref="A10:A12"/>
    <mergeCell ref="C10:C12"/>
    <mergeCell ref="D10:D12"/>
    <mergeCell ref="E10:E1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A20:A22"/>
    <mergeCell ref="C20:C22"/>
    <mergeCell ref="D20:D22"/>
    <mergeCell ref="E20:E22"/>
    <mergeCell ref="F20:F22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6" t="s">
        <v>46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93.75" customHeight="1" thickBot="1">
      <c r="A2" s="329" t="s">
        <v>146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1"/>
    </row>
    <row r="3" spans="1:25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319" t="s">
        <v>9</v>
      </c>
      <c r="R3" s="216"/>
      <c r="S3" s="216"/>
      <c r="T3" s="320"/>
      <c r="U3" s="218" t="s">
        <v>11</v>
      </c>
      <c r="V3" s="219"/>
      <c r="W3" s="219"/>
      <c r="X3" s="219"/>
      <c r="Y3" s="220"/>
    </row>
    <row r="4" spans="1:25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7</v>
      </c>
      <c r="O4" s="222" t="s">
        <v>19</v>
      </c>
      <c r="P4" s="225" t="s">
        <v>15</v>
      </c>
      <c r="Q4" s="241" t="s">
        <v>28</v>
      </c>
      <c r="R4" s="222" t="s">
        <v>20</v>
      </c>
      <c r="S4" s="222" t="s">
        <v>22</v>
      </c>
      <c r="T4" s="325" t="s">
        <v>21</v>
      </c>
      <c r="U4" s="221" t="s">
        <v>23</v>
      </c>
      <c r="V4" s="223" t="s">
        <v>10</v>
      </c>
      <c r="W4" s="224"/>
      <c r="X4" s="210" t="s">
        <v>38</v>
      </c>
      <c r="Y4" s="211"/>
    </row>
    <row r="5" spans="1:25" s="3" customFormat="1" ht="210.75" thickBot="1">
      <c r="A5" s="321"/>
      <c r="B5" s="322"/>
      <c r="C5" s="322"/>
      <c r="D5" s="328"/>
      <c r="E5" s="317"/>
      <c r="F5" s="317"/>
      <c r="G5" s="317"/>
      <c r="H5" s="318"/>
      <c r="I5" s="321"/>
      <c r="J5" s="322"/>
      <c r="K5" s="322"/>
      <c r="L5" s="322"/>
      <c r="M5" s="322"/>
      <c r="N5" s="322"/>
      <c r="O5" s="322"/>
      <c r="P5" s="323"/>
      <c r="Q5" s="324"/>
      <c r="R5" s="322"/>
      <c r="S5" s="322"/>
      <c r="T5" s="326"/>
      <c r="U5" s="327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2023-04-04T06:25:35Z</cp:lastPrinted>
  <dcterms:created xsi:type="dcterms:W3CDTF">2018-10-03T07:36:52Z</dcterms:created>
  <dcterms:modified xsi:type="dcterms:W3CDTF">2023-05-02T04:42:10Z</dcterms:modified>
</cp:coreProperties>
</file>