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94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44525"/>
</workbook>
</file>

<file path=xl/calcChain.xml><?xml version="1.0" encoding="utf-8"?>
<calcChain xmlns="http://schemas.openxmlformats.org/spreadsheetml/2006/main">
  <c r="R20" i="10" l="1"/>
  <c r="R17" i="10"/>
  <c r="R16" i="10"/>
  <c r="R14" i="10"/>
  <c r="R13" i="10"/>
  <c r="R12" i="10"/>
  <c r="R7" i="10"/>
  <c r="R6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20" i="11"/>
  <c r="R6" i="9"/>
  <c r="J6" i="9"/>
  <c r="C6" i="9"/>
  <c r="I21" i="11"/>
  <c r="D21" i="11"/>
  <c r="C21" i="11"/>
  <c r="G21" i="11"/>
  <c r="I14" i="11"/>
  <c r="G14" i="11"/>
  <c r="I13" i="11"/>
  <c r="G13" i="11"/>
  <c r="I6" i="11"/>
  <c r="G6" i="11"/>
  <c r="I16" i="11"/>
  <c r="G16" i="11"/>
  <c r="I17" i="11"/>
  <c r="G17" i="11"/>
  <c r="I12" i="11"/>
  <c r="G12" i="11"/>
  <c r="I7" i="11"/>
  <c r="G7" i="11"/>
  <c r="I20" i="11"/>
  <c r="G20" i="11"/>
  <c r="D20" i="11"/>
  <c r="D19" i="11"/>
  <c r="C19" i="11"/>
  <c r="D18" i="11"/>
  <c r="C18" i="11"/>
  <c r="D17" i="11" l="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9" i="11"/>
  <c r="C9" i="11"/>
  <c r="D8" i="11"/>
  <c r="C8" i="11"/>
  <c r="D7" i="11"/>
  <c r="C7" i="11"/>
  <c r="D6" i="11"/>
  <c r="C6" i="11"/>
</calcChain>
</file>

<file path=xl/sharedStrings.xml><?xml version="1.0" encoding="utf-8"?>
<sst xmlns="http://schemas.openxmlformats.org/spreadsheetml/2006/main" count="293" uniqueCount="122">
  <si>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</si>
  <si>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</si>
  <si>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</si>
  <si>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</si>
  <si>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</si>
  <si>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</si>
  <si>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</si>
  <si>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</si>
  <si>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</si>
  <si>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</si>
  <si>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</si>
  <si>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</si>
  <si>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</si>
  <si>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</si>
  <si>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</si>
  <si>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</si>
  <si>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</si>
  <si>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</si>
  <si>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</si>
  <si>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</si>
  <si>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</si>
  <si>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</si>
  <si>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</si>
  <si>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</si>
  <si>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</si>
  <si>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</si>
  <si>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</si>
  <si>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</si>
  <si>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</si>
  <si>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</si>
  <si>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</si>
  <si>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</si>
  <si>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</si>
  <si>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</si>
  <si>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</si>
  <si>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</si>
  <si>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</si>
  <si>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</si>
  <si>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</si>
  <si>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</si>
  <si>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</si>
  <si>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</si>
  <si>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</si>
  <si>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</si>
  <si>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</si>
  <si>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</si>
  <si>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</si>
  <si>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สรุปผลการดำเนินการจัดซื้อจัดจ้างเงินงบประมาณ ในรอบเดือนตุลาคม</t>
  </si>
  <si>
    <t>หน่วยงาน  :  คณะสถาปัตยกรรมและการออกแบบ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</si>
  <si>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คณะสถาปัตยกรรมและการออกแบบ</t>
  </si>
  <si>
    <t>ราคาอยู่ในวงเงินงบประมาณที่ได้รับและถูกต้องตามประกาศมหาวิทยาลัย</t>
  </si>
  <si>
    <t>101/1</t>
  </si>
  <si>
    <t>E-bidding</t>
  </si>
  <si>
    <t>101/4</t>
  </si>
  <si>
    <t>101/3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</si>
  <si>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</si>
  <si>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วันที่ 31 ตุลาคม 2565</t>
  </si>
  <si>
    <t>เครื่องประมวลผลเพื่อสนับสนุนการเรียนการสอนผ่านสื่อดิจิทัลออนไลน์ จำนวน 3 เครื่อง</t>
  </si>
  <si>
    <t>ชุดอุปกรณ์แสดงผลงานการออกแบบดิจิทัลด้วยเทคโนโลยีการแสดงภาพเสมือนจริง จำนวน 1 ชุด</t>
  </si>
  <si>
    <t>เครื่องประมวลผลงานออกแบบสถาปัตยกรรม จำนวน 4 เครื่อง</t>
  </si>
  <si>
    <t>เครื่องตัดแก้วด้วยแผ่นตัดแบบเพชร ระบบน้ำ กำลังสูง จำนวน 1 เครื่อง</t>
  </si>
  <si>
    <t>ครุภัณฑ์สำหรับการนำพลาสติกกลับมาใช้ใหม่เพื่อการเรียนการสอน จำนวน 1 ชุด</t>
  </si>
  <si>
    <t>เครื่องขัดแก้วความละเอียดสูง ขนาดใหญ่ จำนวน 1 เครื่อง</t>
  </si>
  <si>
    <t>เครื่องพิมพ์สามมิติ ประเภท FDM ที่ใช้พลาสติกในการขึ้นรูป จำนวน 9 เครื่อง</t>
  </si>
  <si>
    <t>ครุภัณฑ์เพื่อการศึกษาสำรวจทางด้านสถาปัตยกรรม จำนวน 1 ชุด</t>
  </si>
  <si>
    <t>เครื่องขัดแก้วด้วยใบขัดแบบเพชรระบบโต๊ะ      จานหมุน ขนาดใหญ่ จำนวน 1 เครื่อง</t>
  </si>
  <si>
    <t>เตาไฟฟ้าขนาดใหญ่ สำหรับอบกระจก          จำนวน 1 เครื่อง</t>
  </si>
  <si>
    <t>เตาสำหรับงานตกแต่งแก้วชั้นสูง จำนวน 1 เครื่อง</t>
  </si>
  <si>
    <t>เครื่องออกแบบผลิตภัณฑ์แบบดิจิทัล ชนิดพกพา จำนวน 40 เครื่อง</t>
  </si>
  <si>
    <t>ครุภัณฑ์สำหรับการสร้างนวัตกรรมบรรจุภัณฑ์ขนาดใหญ่ จำนวน 1 ชุด</t>
  </si>
  <si>
    <t>เครื่องวิดีโอโปรเจคเตอร์สำหรับห้องเรียน           ขนาดไม่น้อยกว่า 5,000 Ansi Lumens        จำนวน 2 เครื่อง</t>
  </si>
  <si>
    <t>บริษัท อินแคมเทค จำกัด</t>
  </si>
  <si>
    <t>บริษัท เบสท์คอมพิวเตอร์ แอนด์ คอมมูนิเคชั่น จำกัด</t>
  </si>
  <si>
    <t>101/6</t>
  </si>
  <si>
    <t>25 ต.ค. 65</t>
  </si>
  <si>
    <t>21 ต.ค. 65</t>
  </si>
  <si>
    <t>101/2</t>
  </si>
  <si>
    <t>26 ต.ค. 65</t>
  </si>
  <si>
    <t>บริษัท แคลคูลัส อีควิปเม้นท์ จำกัด</t>
  </si>
  <si>
    <t>101/5</t>
  </si>
  <si>
    <t>20 ต.ค. 65</t>
  </si>
  <si>
    <t>บริษัท สยามเรปแรป จำกัด</t>
  </si>
  <si>
    <t>บริษัท เอไอเอ็ม กรุ๊ป จำกัด</t>
  </si>
  <si>
    <t>28 ต.ค. 65</t>
  </si>
  <si>
    <t>บริษัท นูฟ โซลูชั่น จำกัด</t>
  </si>
  <si>
    <t>201/5</t>
  </si>
  <si>
    <t>ค่าที่ดินและสิ่งก่อสร้าง
  ในรอบเดือน ตุลาคม 2565 หน่วยงาน คณะสถาปัตยกรรมและการออกแบบ</t>
  </si>
  <si>
    <t>การเร่งรัดและติดตามผลการดำเนินงานการจัดซื้อจัดจ้างปีงบประมาณ พ.ศ. 2566</t>
  </si>
  <si>
    <t>ปรับปรุงห้องปฏิบัติการสื่อมัลติมีเดียเพื่อการเรียนการสอนในระบบดิจิทัล จำนวน 1 งาน</t>
  </si>
  <si>
    <t>12 ก.ย. 65</t>
  </si>
  <si>
    <t>19 ก.ย. 65</t>
  </si>
  <si>
    <t>เลขที่ใบสั่งจ้าง</t>
  </si>
  <si>
    <t>23 ม.ค. 66</t>
  </si>
  <si>
    <t>ค่าครุภัณฑ์
  ในรอบเดือน ตุลาคม 2565 หน่วยงาน คณะสถาปัตยกรรมและการออกแบบ</t>
  </si>
  <si>
    <t>เครื่องขัดแก้วด้วยใบขัดแบบเพชรระบบโต๊ะจานหมุน ขนาดใหญ่ จำนวน 1 เครื่อง</t>
  </si>
  <si>
    <t>ครุภัณฑ์สำหรับการสร้างนวัตกรรมบรรจุภัณฑ์     ขนาดใหญ่ จำนวน 1 ชุด</t>
  </si>
  <si>
    <t>บริษัท เบสท์คอมพิวเตอร์ แอนด์          คอมมูนิเคชั่น จำกัด</t>
  </si>
  <si>
    <t>17 ต.ค. 65</t>
  </si>
  <si>
    <t>12 ต.ค. 65</t>
  </si>
  <si>
    <t>11 ต.ค. 65</t>
  </si>
  <si>
    <t>5 ต.ค. 65</t>
  </si>
  <si>
    <t>6 ต.ค. 65</t>
  </si>
  <si>
    <t>27 ก.ย. 65</t>
  </si>
  <si>
    <t>28 ก.ย. 65</t>
  </si>
  <si>
    <t>เครื่องขัดแก้วความละเอียดสูง ขนาดใหญ่       จำนวน 1 เครื่อง</t>
  </si>
  <si>
    <t>29 ต.ค. 65</t>
  </si>
  <si>
    <t>25 ธ.ค. 65</t>
  </si>
  <si>
    <t>29 ก.ย. 65</t>
  </si>
  <si>
    <t>27 ต.ค. 65</t>
  </si>
  <si>
    <t>29 พ.ย. 65</t>
  </si>
  <si>
    <t>30 ก.ย. 65</t>
  </si>
  <si>
    <t>19 ม.ค. 66</t>
  </si>
  <si>
    <t>19 ต.ค. 65</t>
  </si>
  <si>
    <t>19 พ.ย. 65</t>
  </si>
  <si>
    <t>24 ม.ค. 66</t>
  </si>
  <si>
    <t>3 ต.ค. 65</t>
  </si>
  <si>
    <t>4 ต.ค. 65</t>
  </si>
  <si>
    <t>เตาไฟฟ้าขนาดใหญ่สำหรับอบกระจก จำนวน 1 เครื่อง</t>
  </si>
  <si>
    <t>24 พ.ย. 65</t>
  </si>
  <si>
    <t>10 ต.ค. 65</t>
  </si>
  <si>
    <t>23 ก.ย. 65</t>
  </si>
  <si>
    <t>เครื่องดิจิทัลประมวลผลสำหรับงานสถาปัตยกรรม จำนวน 10 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</si>
</sst>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#,##0.0000"/>
    <numFmt numFmtId="167" formatCode="#,##0.000000"/>
    <numFmt numFmtId="168" formatCode="0.000000"/>
  </numFmts>
  <fonts count="25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9" fillId="0" borderId="0" xfId="0" applyFont="1"/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1" xfId="0" applyNumberFormat="1" applyFont="1" applyBorder="1" applyAlignment="1">
      <alignment vertical="top"/>
    </xf>
    <xf numFmtId="165" fontId="0" fillId="0" borderId="0" xfId="0" applyNumberFormat="1" applyAlignment="1">
      <alignment horizontal="right" vertical="top"/>
    </xf>
    <xf numFmtId="164" fontId="17" fillId="0" borderId="1" xfId="1" applyNumberFormat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164" fontId="17" fillId="0" borderId="2" xfId="1" applyNumberFormat="1" applyFont="1" applyBorder="1" applyAlignment="1">
      <alignment vertical="top" wrapText="1"/>
    </xf>
    <xf numFmtId="15" fontId="1" fillId="0" borderId="1" xfId="0" quotePrefix="1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5" fontId="1" fillId="0" borderId="14" xfId="0" applyNumberFormat="1" applyFont="1" applyBorder="1" applyAlignment="1">
      <alignment vertical="top"/>
    </xf>
    <xf numFmtId="0" fontId="3" fillId="0" borderId="5" xfId="0" quotePrefix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right" vertical="top" wrapText="1"/>
    </xf>
    <xf numFmtId="0" fontId="1" fillId="0" borderId="5" xfId="0" quotePrefix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5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15" fontId="3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15" fontId="3" fillId="0" borderId="10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15" fontId="1" fillId="0" borderId="10" xfId="0" applyNumberFormat="1" applyFont="1" applyBorder="1" applyAlignment="1">
      <alignment vertical="top"/>
    </xf>
    <xf numFmtId="0" fontId="18" fillId="0" borderId="1" xfId="0" applyFont="1" applyBorder="1" applyAlignment="1">
      <alignment horizontal="right" vertical="top"/>
    </xf>
    <xf numFmtId="15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5" fontId="1" fillId="2" borderId="8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4" fillId="2" borderId="1" xfId="0" applyFont="1" applyFill="1" applyBorder="1" applyAlignment="1">
      <alignment horizontal="center" vertical="top"/>
    </xf>
    <xf numFmtId="15" fontId="3" fillId="2" borderId="10" xfId="0" applyNumberFormat="1" applyFont="1" applyFill="1" applyBorder="1" applyAlignment="1">
      <alignment vertical="top"/>
    </xf>
    <xf numFmtId="15" fontId="1" fillId="2" borderId="8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/>
    </xf>
    <xf numFmtId="168" fontId="1" fillId="2" borderId="1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quotePrefix="1" applyFont="1" applyBorder="1" applyAlignment="1">
      <alignment horizontal="center" vertical="top"/>
    </xf>
    <xf numFmtId="0" fontId="1" fillId="0" borderId="10" xfId="0" quotePrefix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0" fontId="1" fillId="0" borderId="7" xfId="0" quotePrefix="1" applyFont="1" applyBorder="1" applyAlignment="1">
      <alignment horizontal="center" vertical="top"/>
    </xf>
    <xf numFmtId="15" fontId="1" fillId="0" borderId="8" xfId="0" applyNumberFormat="1" applyFont="1" applyBorder="1" applyAlignment="1">
      <alignment vertical="top"/>
    </xf>
    <xf numFmtId="0" fontId="22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vertical="center" textRotation="90"/>
    </xf>
    <xf numFmtId="0" fontId="15" fillId="0" borderId="3" xfId="0" applyFont="1" applyBorder="1" applyAlignment="1">
      <alignment vertical="center" textRotation="90"/>
    </xf>
    <xf numFmtId="0" fontId="23" fillId="0" borderId="15" xfId="0" applyFont="1" applyBorder="1" applyAlignment="1">
      <alignment vertical="center" textRotation="90"/>
    </xf>
    <xf numFmtId="0" fontId="1" fillId="0" borderId="17" xfId="0" quotePrefix="1" applyFont="1" applyBorder="1" applyAlignment="1">
      <alignment horizontal="center" vertical="top"/>
    </xf>
    <xf numFmtId="0" fontId="1" fillId="0" borderId="3" xfId="0" quotePrefix="1" applyFont="1" applyBorder="1" applyAlignment="1">
      <alignment horizontal="center" vertical="top"/>
    </xf>
    <xf numFmtId="15" fontId="1" fillId="0" borderId="3" xfId="0" applyNumberFormat="1" applyFont="1" applyBorder="1" applyAlignment="1">
      <alignment vertical="top"/>
    </xf>
    <xf numFmtId="15" fontId="3" fillId="0" borderId="3" xfId="0" applyNumberFormat="1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15" fontId="3" fillId="0" borderId="15" xfId="0" applyNumberFormat="1" applyFont="1" applyBorder="1" applyAlignment="1">
      <alignment vertical="top"/>
    </xf>
    <xf numFmtId="0" fontId="2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1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164" fontId="15" fillId="0" borderId="1" xfId="1" applyNumberFormat="1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5" fontId="15" fillId="0" borderId="1" xfId="0" quotePrefix="1" applyNumberFormat="1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165" fontId="15" fillId="0" borderId="21" xfId="0" applyNumberFormat="1" applyFont="1" applyBorder="1" applyAlignment="1">
      <alignment vertical="top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5" fontId="17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164" fontId="1" fillId="0" borderId="8" xfId="1" applyNumberFormat="1" applyFont="1" applyBorder="1" applyAlignment="1">
      <alignment vertical="top" wrapText="1"/>
    </xf>
    <xf numFmtId="0" fontId="1" fillId="0" borderId="21" xfId="0" quotePrefix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29758</xdr:colOff>
      <xdr:row>5</xdr:row>
      <xdr:rowOff>44649</xdr:rowOff>
    </xdr:from>
    <xdr:to>
      <xdr:col>5</xdr:col>
      <xdr:colOff>252006</xdr:colOff>
      <xdr:row>5</xdr:row>
      <xdr:rowOff>271132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5402453" y="447972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412830</xdr:colOff>
      <xdr:row>4</xdr:row>
      <xdr:rowOff>1826908</xdr:rowOff>
    </xdr:from>
    <xdr:to>
      <xdr:col>21</xdr:col>
      <xdr:colOff>677413</xdr:colOff>
      <xdr:row>4</xdr:row>
      <xdr:rowOff>2038575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8281730" y="372238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1869663</xdr:rowOff>
    </xdr:from>
    <xdr:to>
      <xdr:col>22</xdr:col>
      <xdr:colOff>481538</xdr:colOff>
      <xdr:row>4</xdr:row>
      <xdr:rowOff>2081330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>
        <a:xfrm>
          <a:off x="19247905" y="376513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63439</xdr:colOff>
      <xdr:row>5</xdr:row>
      <xdr:rowOff>61065</xdr:rowOff>
    </xdr:from>
    <xdr:to>
      <xdr:col>5</xdr:col>
      <xdr:colOff>285687</xdr:colOff>
      <xdr:row>5</xdr:row>
      <xdr:rowOff>287548</xdr:rowOff>
    </xdr:to>
    <xdr:sp macro="" textlink="">
      <xdr:nvSpPr>
        <xdr:cNvPr id="24" name="Rectangle 2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9354" y="434060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63441</xdr:colOff>
      <xdr:row>6</xdr:row>
      <xdr:rowOff>114727</xdr:rowOff>
    </xdr:from>
    <xdr:to>
      <xdr:col>5</xdr:col>
      <xdr:colOff>285689</xdr:colOff>
      <xdr:row>6</xdr:row>
      <xdr:rowOff>341210</xdr:rowOff>
    </xdr:to>
    <xdr:sp macro="" textlink="">
      <xdr:nvSpPr>
        <xdr:cNvPr id="26" name="Rectangle 2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9356" y="493088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50026</xdr:colOff>
      <xdr:row>7</xdr:row>
      <xdr:rowOff>101311</xdr:rowOff>
    </xdr:from>
    <xdr:to>
      <xdr:col>5</xdr:col>
      <xdr:colOff>272274</xdr:colOff>
      <xdr:row>7</xdr:row>
      <xdr:rowOff>327794</xdr:rowOff>
    </xdr:to>
    <xdr:sp macro="" textlink="">
      <xdr:nvSpPr>
        <xdr:cNvPr id="28" name="Rectangle 27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5941" y="545409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36609</xdr:colOff>
      <xdr:row>8</xdr:row>
      <xdr:rowOff>20818</xdr:rowOff>
    </xdr:from>
    <xdr:to>
      <xdr:col>5</xdr:col>
      <xdr:colOff>258857</xdr:colOff>
      <xdr:row>8</xdr:row>
      <xdr:rowOff>247301</xdr:rowOff>
    </xdr:to>
    <xdr:sp macro="" textlink="">
      <xdr:nvSpPr>
        <xdr:cNvPr id="29" name="Rectangle 2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12524" y="591021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36613</xdr:colOff>
      <xdr:row>10</xdr:row>
      <xdr:rowOff>222055</xdr:rowOff>
    </xdr:from>
    <xdr:to>
      <xdr:col>5</xdr:col>
      <xdr:colOff>258861</xdr:colOff>
      <xdr:row>10</xdr:row>
      <xdr:rowOff>448538</xdr:rowOff>
    </xdr:to>
    <xdr:sp macro="" textlink="">
      <xdr:nvSpPr>
        <xdr:cNvPr id="35" name="Rectangle 3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12528" y="703712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42250</xdr:colOff>
      <xdr:row>11</xdr:row>
      <xdr:rowOff>164503</xdr:rowOff>
    </xdr:from>
    <xdr:to>
      <xdr:col>5</xdr:col>
      <xdr:colOff>264498</xdr:colOff>
      <xdr:row>11</xdr:row>
      <xdr:rowOff>390986</xdr:rowOff>
    </xdr:to>
    <xdr:sp macro="" textlink="">
      <xdr:nvSpPr>
        <xdr:cNvPr id="36" name="Rectangle 3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3325" y="770830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36611</xdr:colOff>
      <xdr:row>12</xdr:row>
      <xdr:rowOff>200052</xdr:rowOff>
    </xdr:from>
    <xdr:to>
      <xdr:col>5</xdr:col>
      <xdr:colOff>258859</xdr:colOff>
      <xdr:row>12</xdr:row>
      <xdr:rowOff>426535</xdr:rowOff>
    </xdr:to>
    <xdr:sp macro="" textlink="">
      <xdr:nvSpPr>
        <xdr:cNvPr id="37" name="Rectangle 3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7686" y="83629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50028</xdr:colOff>
      <xdr:row>14</xdr:row>
      <xdr:rowOff>47652</xdr:rowOff>
    </xdr:from>
    <xdr:to>
      <xdr:col>5</xdr:col>
      <xdr:colOff>272276</xdr:colOff>
      <xdr:row>14</xdr:row>
      <xdr:rowOff>274135</xdr:rowOff>
    </xdr:to>
    <xdr:sp macro="" textlink="">
      <xdr:nvSpPr>
        <xdr:cNvPr id="38" name="Rectangle 37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5943" y="855307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50030</xdr:colOff>
      <xdr:row>15</xdr:row>
      <xdr:rowOff>34240</xdr:rowOff>
    </xdr:from>
    <xdr:to>
      <xdr:col>5</xdr:col>
      <xdr:colOff>272278</xdr:colOff>
      <xdr:row>15</xdr:row>
      <xdr:rowOff>354632</xdr:rowOff>
    </xdr:to>
    <xdr:sp macro="" textlink="">
      <xdr:nvSpPr>
        <xdr:cNvPr id="39" name="Rectangle 3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5945" y="9076282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23196</xdr:colOff>
      <xdr:row>19</xdr:row>
      <xdr:rowOff>124260</xdr:rowOff>
    </xdr:from>
    <xdr:to>
      <xdr:col>5</xdr:col>
      <xdr:colOff>245444</xdr:colOff>
      <xdr:row>19</xdr:row>
      <xdr:rowOff>350743</xdr:rowOff>
    </xdr:to>
    <xdr:sp macro="" textlink="">
      <xdr:nvSpPr>
        <xdr:cNvPr id="41" name="Rectangle 4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14271" y="1211623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6</xdr:row>
      <xdr:rowOff>76200</xdr:rowOff>
    </xdr:from>
    <xdr:to>
      <xdr:col>22</xdr:col>
      <xdr:colOff>436033</xdr:colOff>
      <xdr:row>6</xdr:row>
      <xdr:rowOff>287867</xdr:rowOff>
    </xdr:to>
    <xdr:sp macro="" textlink="">
      <xdr:nvSpPr>
        <xdr:cNvPr id="43" name="Rectangle 42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202400" y="48863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161925</xdr:colOff>
      <xdr:row>16</xdr:row>
      <xdr:rowOff>104775</xdr:rowOff>
    </xdr:from>
    <xdr:to>
      <xdr:col>22</xdr:col>
      <xdr:colOff>426508</xdr:colOff>
      <xdr:row>16</xdr:row>
      <xdr:rowOff>316442</xdr:rowOff>
    </xdr:to>
    <xdr:sp macro="" textlink="">
      <xdr:nvSpPr>
        <xdr:cNvPr id="46" name="Rectangle 45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192875" y="97631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40505</xdr:colOff>
      <xdr:row>16</xdr:row>
      <xdr:rowOff>53290</xdr:rowOff>
    </xdr:from>
    <xdr:to>
      <xdr:col>5</xdr:col>
      <xdr:colOff>262753</xdr:colOff>
      <xdr:row>16</xdr:row>
      <xdr:rowOff>373682</xdr:rowOff>
    </xdr:to>
    <xdr:sp macro="" textlink="">
      <xdr:nvSpPr>
        <xdr:cNvPr id="27" name="Rectangle 2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1580" y="10483165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55661</xdr:colOff>
      <xdr:row>13</xdr:row>
      <xdr:rowOff>114327</xdr:rowOff>
    </xdr:from>
    <xdr:to>
      <xdr:col>5</xdr:col>
      <xdr:colOff>277909</xdr:colOff>
      <xdr:row>13</xdr:row>
      <xdr:rowOff>340810</xdr:rowOff>
    </xdr:to>
    <xdr:sp macro="" textlink="">
      <xdr:nvSpPr>
        <xdr:cNvPr id="30" name="Rectangle 29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46736" y="88963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23196</xdr:colOff>
      <xdr:row>18</xdr:row>
      <xdr:rowOff>171885</xdr:rowOff>
    </xdr:from>
    <xdr:to>
      <xdr:col>7</xdr:col>
      <xdr:colOff>245444</xdr:colOff>
      <xdr:row>18</xdr:row>
      <xdr:rowOff>398368</xdr:rowOff>
    </xdr:to>
    <xdr:sp macro="" textlink="">
      <xdr:nvSpPr>
        <xdr:cNvPr id="31" name="Rectangle 3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42921" y="1163046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61296</xdr:colOff>
      <xdr:row>17</xdr:row>
      <xdr:rowOff>181410</xdr:rowOff>
    </xdr:from>
    <xdr:to>
      <xdr:col>7</xdr:col>
      <xdr:colOff>283544</xdr:colOff>
      <xdr:row>17</xdr:row>
      <xdr:rowOff>407893</xdr:rowOff>
    </xdr:to>
    <xdr:sp macro="" textlink="">
      <xdr:nvSpPr>
        <xdr:cNvPr id="32" name="Rectangle 3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81021" y="111065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27086</xdr:colOff>
      <xdr:row>9</xdr:row>
      <xdr:rowOff>139817</xdr:rowOff>
    </xdr:from>
    <xdr:to>
      <xdr:col>7</xdr:col>
      <xdr:colOff>249334</xdr:colOff>
      <xdr:row>9</xdr:row>
      <xdr:rowOff>366300</xdr:rowOff>
    </xdr:to>
    <xdr:sp macro="" textlink="">
      <xdr:nvSpPr>
        <xdr:cNvPr id="33" name="Rectangle 3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46811" y="661681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152400</xdr:colOff>
      <xdr:row>5</xdr:row>
      <xdr:rowOff>123825</xdr:rowOff>
    </xdr:from>
    <xdr:to>
      <xdr:col>22</xdr:col>
      <xdr:colOff>416983</xdr:colOff>
      <xdr:row>5</xdr:row>
      <xdr:rowOff>335492</xdr:rowOff>
    </xdr:to>
    <xdr:sp macro="" textlink="">
      <xdr:nvSpPr>
        <xdr:cNvPr id="47" name="Rectangle 46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31075" y="44005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133350</xdr:colOff>
      <xdr:row>11</xdr:row>
      <xdr:rowOff>95250</xdr:rowOff>
    </xdr:from>
    <xdr:to>
      <xdr:col>22</xdr:col>
      <xdr:colOff>397933</xdr:colOff>
      <xdr:row>11</xdr:row>
      <xdr:rowOff>306917</xdr:rowOff>
    </xdr:to>
    <xdr:sp macro="" textlink="">
      <xdr:nvSpPr>
        <xdr:cNvPr id="48" name="Rectangle 4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12025" y="76390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12</xdr:row>
      <xdr:rowOff>133350</xdr:rowOff>
    </xdr:from>
    <xdr:to>
      <xdr:col>22</xdr:col>
      <xdr:colOff>378883</xdr:colOff>
      <xdr:row>12</xdr:row>
      <xdr:rowOff>345017</xdr:rowOff>
    </xdr:to>
    <xdr:sp macro="" textlink="">
      <xdr:nvSpPr>
        <xdr:cNvPr id="49" name="Rectangle 48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92975" y="8296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13</xdr:row>
      <xdr:rowOff>76200</xdr:rowOff>
    </xdr:from>
    <xdr:to>
      <xdr:col>22</xdr:col>
      <xdr:colOff>378883</xdr:colOff>
      <xdr:row>13</xdr:row>
      <xdr:rowOff>287867</xdr:rowOff>
    </xdr:to>
    <xdr:sp macro="" textlink="">
      <xdr:nvSpPr>
        <xdr:cNvPr id="50" name="Rectangle 49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92975" y="8858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123825</xdr:colOff>
      <xdr:row>15</xdr:row>
      <xdr:rowOff>133350</xdr:rowOff>
    </xdr:from>
    <xdr:to>
      <xdr:col>22</xdr:col>
      <xdr:colOff>388408</xdr:colOff>
      <xdr:row>15</xdr:row>
      <xdr:rowOff>345017</xdr:rowOff>
    </xdr:to>
    <xdr:sp macro="" textlink="">
      <xdr:nvSpPr>
        <xdr:cNvPr id="51" name="Rectangle 5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02500" y="99822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85725</xdr:colOff>
      <xdr:row>19</xdr:row>
      <xdr:rowOff>123825</xdr:rowOff>
    </xdr:from>
    <xdr:to>
      <xdr:col>22</xdr:col>
      <xdr:colOff>350308</xdr:colOff>
      <xdr:row>19</xdr:row>
      <xdr:rowOff>335492</xdr:rowOff>
    </xdr:to>
    <xdr:sp macro="" textlink="">
      <xdr:nvSpPr>
        <xdr:cNvPr id="52" name="Rectangle 5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64400" y="12115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80" zoomScaleNormal="100" zoomScaleSheetLayoutView="80" workbookViewId="0">
      <selection activeCell="B9" sqref="B9"/>
    </sheetView>
  </sheetViews>
  <sheetFormatPr defaultRowHeight="15"/>
  <cols>
    <col min="1" max="1" width="8.7109375" style="61" customWidth="1"/>
    <col min="2" max="2" width="41.28515625" style="101" customWidth="1"/>
    <col min="3" max="3" width="18.5703125" style="49" bestFit="1" customWidth="1"/>
    <col min="4" max="4" width="16.42578125" style="49" bestFit="1" customWidth="1"/>
    <col min="5" max="5" width="13" style="61" customWidth="1"/>
    <col min="6" max="6" width="40.28515625" style="62" customWidth="1"/>
    <col min="7" max="7" width="12" style="104" customWidth="1"/>
    <col min="8" max="8" width="37.85546875" style="62" customWidth="1"/>
    <col min="9" max="9" width="11" style="63" bestFit="1" customWidth="1"/>
    <col min="10" max="10" width="17.7109375" style="64" customWidth="1"/>
    <col min="11" max="11" width="13.42578125" style="65" bestFit="1" customWidth="1"/>
    <col min="12" max="12" width="14.42578125" style="61" customWidth="1"/>
  </cols>
  <sheetData>
    <row r="1" spans="1:12" s="52" customFormat="1" ht="28.5">
      <c r="A1" s="190" t="s">
        <v>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53" customFormat="1" ht="28.5">
      <c r="A2" s="192" t="s">
        <v>47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53" customFormat="1" ht="28.5">
      <c r="A3" s="192" t="s">
        <v>48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s="53" customFormat="1" ht="28.5">
      <c r="A4" s="194" t="s">
        <v>56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s="54" customFormat="1" ht="73.5" customHeight="1">
      <c r="A5" s="99" t="s">
        <v>32</v>
      </c>
      <c r="B5" s="100" t="s">
        <v>33</v>
      </c>
      <c r="C5" s="100" t="s">
        <v>41</v>
      </c>
      <c r="D5" s="99" t="s">
        <v>34</v>
      </c>
      <c r="E5" s="100" t="s">
        <v>35</v>
      </c>
      <c r="F5" s="196" t="s">
        <v>36</v>
      </c>
      <c r="G5" s="197"/>
      <c r="H5" s="198" t="s">
        <v>37</v>
      </c>
      <c r="I5" s="199"/>
      <c r="J5" s="100" t="s">
        <v>42</v>
      </c>
      <c r="K5" s="198" t="s">
        <v>43</v>
      </c>
      <c r="L5" s="199"/>
    </row>
    <row r="6" spans="1:12" s="57" customFormat="1" ht="95.25" customHeight="1">
      <c r="A6" s="82">
        <v>1</v>
      </c>
      <c r="B6" s="76" t="s">
        <v>57</v>
      </c>
      <c r="C6" s="105">
        <f>147000/1000000</f>
        <v>0.14699999999999999</v>
      </c>
      <c r="D6" s="105">
        <f>147000/1000000</f>
        <v>0.14699999999999999</v>
      </c>
      <c r="E6" s="55" t="s">
        <v>4</v>
      </c>
      <c r="F6" s="56" t="s">
        <v>78</v>
      </c>
      <c r="G6" s="102">
        <f>146985.9/1000000</f>
        <v>0.1469859</v>
      </c>
      <c r="H6" s="56" t="s">
        <v>78</v>
      </c>
      <c r="I6" s="102">
        <f>146985.9/1000000</f>
        <v>0.1469859</v>
      </c>
      <c r="J6" s="56" t="s">
        <v>50</v>
      </c>
      <c r="K6" s="55" t="s">
        <v>79</v>
      </c>
      <c r="L6" s="108" t="s">
        <v>80</v>
      </c>
    </row>
    <row r="7" spans="1:12" s="78" customFormat="1" ht="105">
      <c r="A7" s="77">
        <v>2</v>
      </c>
      <c r="B7" s="106" t="s">
        <v>58</v>
      </c>
      <c r="C7" s="107">
        <f>494400/1000000</f>
        <v>0.49440000000000001</v>
      </c>
      <c r="D7" s="107">
        <f>494400/1000000</f>
        <v>0.49440000000000001</v>
      </c>
      <c r="E7" s="77" t="s">
        <v>4</v>
      </c>
      <c r="F7" s="56" t="s">
        <v>71</v>
      </c>
      <c r="G7" s="102">
        <f>494340.6/1000000</f>
        <v>0.49434059999999996</v>
      </c>
      <c r="H7" s="56" t="s">
        <v>71</v>
      </c>
      <c r="I7" s="102">
        <f>494340/1000000</f>
        <v>0.49434</v>
      </c>
      <c r="J7" s="56" t="s">
        <v>50</v>
      </c>
      <c r="K7" s="55" t="s">
        <v>51</v>
      </c>
      <c r="L7" s="108" t="s">
        <v>75</v>
      </c>
    </row>
    <row r="8" spans="1:12" s="57" customFormat="1" ht="42">
      <c r="A8" s="55">
        <v>3</v>
      </c>
      <c r="B8" s="59" t="s">
        <v>59</v>
      </c>
      <c r="C8" s="85">
        <f>171600/1000000</f>
        <v>0.1716</v>
      </c>
      <c r="D8" s="85">
        <f>171600/1000000</f>
        <v>0.1716</v>
      </c>
      <c r="E8" s="55" t="s">
        <v>4</v>
      </c>
      <c r="F8" s="170"/>
      <c r="G8" s="171"/>
      <c r="H8" s="170"/>
      <c r="I8" s="171"/>
      <c r="J8" s="172"/>
      <c r="K8" s="173"/>
      <c r="L8" s="174"/>
    </row>
    <row r="9" spans="1:12" s="57" customFormat="1" ht="42">
      <c r="A9" s="55">
        <v>4</v>
      </c>
      <c r="B9" s="59" t="s">
        <v>121</v>
      </c>
      <c r="C9" s="85">
        <f>498600/1000000</f>
        <v>0.49859999999999999</v>
      </c>
      <c r="D9" s="85">
        <f>498600/1000000</f>
        <v>0.49859999999999999</v>
      </c>
      <c r="E9" s="55" t="s">
        <v>4</v>
      </c>
      <c r="F9" s="170"/>
      <c r="G9" s="171"/>
      <c r="H9" s="170"/>
      <c r="I9" s="171"/>
      <c r="J9" s="172"/>
      <c r="K9" s="173"/>
      <c r="L9" s="174"/>
    </row>
    <row r="10" spans="1:12" s="57" customFormat="1" ht="45.75" customHeight="1">
      <c r="A10" s="55">
        <v>5</v>
      </c>
      <c r="B10" s="59" t="s">
        <v>60</v>
      </c>
      <c r="C10" s="85">
        <f>481500/1000000</f>
        <v>0.48149999999999998</v>
      </c>
      <c r="D10" s="85">
        <f>481500/1000000</f>
        <v>0.48149999999999998</v>
      </c>
      <c r="E10" s="55" t="s">
        <v>52</v>
      </c>
      <c r="F10" s="172"/>
      <c r="G10" s="175"/>
      <c r="H10" s="176"/>
      <c r="I10" s="177"/>
      <c r="J10" s="178"/>
      <c r="K10" s="173"/>
      <c r="L10" s="173"/>
    </row>
    <row r="11" spans="1:12" s="57" customFormat="1" ht="42">
      <c r="A11" s="55">
        <v>6</v>
      </c>
      <c r="B11" s="59" t="s">
        <v>61</v>
      </c>
      <c r="C11" s="85">
        <f>460100/1000000</f>
        <v>0.46010000000000001</v>
      </c>
      <c r="D11" s="85">
        <f>460100/1000000</f>
        <v>0.46010000000000001</v>
      </c>
      <c r="E11" s="55" t="s">
        <v>4</v>
      </c>
      <c r="F11" s="172"/>
      <c r="G11" s="179"/>
      <c r="H11" s="176"/>
      <c r="I11" s="177"/>
      <c r="J11" s="178"/>
      <c r="K11" s="173"/>
      <c r="L11" s="173"/>
    </row>
    <row r="12" spans="1:12" s="57" customFormat="1" ht="105" customHeight="1">
      <c r="A12" s="166">
        <v>7</v>
      </c>
      <c r="B12" s="167" t="s">
        <v>104</v>
      </c>
      <c r="C12" s="168">
        <f>486800/1000000</f>
        <v>0.48680000000000001</v>
      </c>
      <c r="D12" s="168">
        <f>486800/1000000</f>
        <v>0.48680000000000001</v>
      </c>
      <c r="E12" s="166" t="s">
        <v>4</v>
      </c>
      <c r="F12" s="56" t="s">
        <v>71</v>
      </c>
      <c r="G12" s="102">
        <f>486500/1000000</f>
        <v>0.48649999999999999</v>
      </c>
      <c r="H12" s="56" t="s">
        <v>71</v>
      </c>
      <c r="I12" s="102">
        <f>486500/1000000</f>
        <v>0.48649999999999999</v>
      </c>
      <c r="J12" s="56" t="s">
        <v>50</v>
      </c>
      <c r="K12" s="55" t="s">
        <v>76</v>
      </c>
      <c r="L12" s="108" t="s">
        <v>74</v>
      </c>
    </row>
    <row r="13" spans="1:12" s="57" customFormat="1" ht="47.25" customHeight="1">
      <c r="A13" s="55">
        <v>8</v>
      </c>
      <c r="B13" s="59" t="s">
        <v>63</v>
      </c>
      <c r="C13" s="85">
        <f>441000/1000000</f>
        <v>0.441</v>
      </c>
      <c r="D13" s="85">
        <f>441000/1000000</f>
        <v>0.441</v>
      </c>
      <c r="E13" s="55" t="s">
        <v>4</v>
      </c>
      <c r="F13" s="56" t="s">
        <v>81</v>
      </c>
      <c r="G13" s="102">
        <f>441000/1000000</f>
        <v>0.441</v>
      </c>
      <c r="H13" s="56" t="s">
        <v>81</v>
      </c>
      <c r="I13" s="102">
        <f>441000/1000000</f>
        <v>0.441</v>
      </c>
      <c r="J13" s="56" t="s">
        <v>50</v>
      </c>
      <c r="K13" s="55" t="s">
        <v>53</v>
      </c>
      <c r="L13" s="108" t="s">
        <v>83</v>
      </c>
    </row>
    <row r="14" spans="1:12" s="57" customFormat="1" ht="105">
      <c r="A14" s="55">
        <v>9</v>
      </c>
      <c r="B14" s="59" t="s">
        <v>64</v>
      </c>
      <c r="C14" s="85">
        <f>234000/1000000</f>
        <v>0.23400000000000001</v>
      </c>
      <c r="D14" s="85">
        <f>234000/1000000</f>
        <v>0.23400000000000001</v>
      </c>
      <c r="E14" s="55" t="s">
        <v>4</v>
      </c>
      <c r="F14" s="56" t="s">
        <v>82</v>
      </c>
      <c r="G14" s="102">
        <f>233902/1000000</f>
        <v>0.233902</v>
      </c>
      <c r="H14" s="56" t="s">
        <v>82</v>
      </c>
      <c r="I14" s="102">
        <f>233902/1000000</f>
        <v>0.233902</v>
      </c>
      <c r="J14" s="56" t="s">
        <v>50</v>
      </c>
      <c r="K14" s="55" t="s">
        <v>54</v>
      </c>
      <c r="L14" s="108" t="s">
        <v>83</v>
      </c>
    </row>
    <row r="15" spans="1:12" s="57" customFormat="1" ht="42">
      <c r="A15" s="55">
        <v>10</v>
      </c>
      <c r="B15" s="59" t="s">
        <v>65</v>
      </c>
      <c r="C15" s="85">
        <f>497600/1000000</f>
        <v>0.49759999999999999</v>
      </c>
      <c r="D15" s="85">
        <f>497600/1000000</f>
        <v>0.49759999999999999</v>
      </c>
      <c r="E15" s="55" t="s">
        <v>4</v>
      </c>
      <c r="F15" s="172"/>
      <c r="G15" s="175"/>
      <c r="H15" s="176"/>
      <c r="I15" s="177"/>
      <c r="J15" s="178"/>
      <c r="K15" s="173"/>
      <c r="L15" s="173"/>
    </row>
    <row r="16" spans="1:12" s="57" customFormat="1" ht="105">
      <c r="A16" s="55">
        <v>11</v>
      </c>
      <c r="B16" s="59" t="s">
        <v>66</v>
      </c>
      <c r="C16" s="85">
        <f>481500/1000000</f>
        <v>0.48149999999999998</v>
      </c>
      <c r="D16" s="85">
        <f>481500/1000000</f>
        <v>0.48149999999999998</v>
      </c>
      <c r="E16" s="55" t="s">
        <v>4</v>
      </c>
      <c r="F16" s="56" t="s">
        <v>71</v>
      </c>
      <c r="G16" s="102">
        <f>481400/1000000</f>
        <v>0.48139999999999999</v>
      </c>
      <c r="H16" s="56" t="s">
        <v>71</v>
      </c>
      <c r="I16" s="102">
        <f>481400/1000000</f>
        <v>0.48139999999999999</v>
      </c>
      <c r="J16" s="56" t="s">
        <v>50</v>
      </c>
      <c r="K16" s="55" t="s">
        <v>51</v>
      </c>
      <c r="L16" s="108" t="s">
        <v>75</v>
      </c>
    </row>
    <row r="17" spans="1:12" s="57" customFormat="1" ht="105">
      <c r="A17" s="55">
        <v>12</v>
      </c>
      <c r="B17" s="59" t="s">
        <v>67</v>
      </c>
      <c r="C17" s="85">
        <f>492200/1000000</f>
        <v>0.49220000000000003</v>
      </c>
      <c r="D17" s="85">
        <f>492200/1000000</f>
        <v>0.49220000000000003</v>
      </c>
      <c r="E17" s="55" t="s">
        <v>4</v>
      </c>
      <c r="F17" s="56" t="s">
        <v>71</v>
      </c>
      <c r="G17" s="102">
        <f>492000/1000000</f>
        <v>0.49199999999999999</v>
      </c>
      <c r="H17" s="56" t="s">
        <v>71</v>
      </c>
      <c r="I17" s="102">
        <f>492000/1000000</f>
        <v>0.49199999999999999</v>
      </c>
      <c r="J17" s="56" t="s">
        <v>50</v>
      </c>
      <c r="K17" s="55" t="s">
        <v>54</v>
      </c>
      <c r="L17" s="108" t="s">
        <v>77</v>
      </c>
    </row>
    <row r="18" spans="1:12" s="57" customFormat="1" ht="42">
      <c r="A18" s="55">
        <v>13</v>
      </c>
      <c r="B18" s="59" t="s">
        <v>68</v>
      </c>
      <c r="C18" s="85">
        <f>1520000/1000000</f>
        <v>1.52</v>
      </c>
      <c r="D18" s="85">
        <f>1520000/1000000</f>
        <v>1.52</v>
      </c>
      <c r="E18" s="55" t="s">
        <v>52</v>
      </c>
      <c r="F18" s="172"/>
      <c r="G18" s="175"/>
      <c r="H18" s="176"/>
      <c r="I18" s="177"/>
      <c r="J18" s="178"/>
      <c r="K18" s="173"/>
      <c r="L18" s="173"/>
    </row>
    <row r="19" spans="1:12" s="57" customFormat="1" ht="42">
      <c r="A19" s="55">
        <v>14</v>
      </c>
      <c r="B19" s="59" t="s">
        <v>69</v>
      </c>
      <c r="C19" s="85">
        <f>4997000/1000000</f>
        <v>4.9969999999999999</v>
      </c>
      <c r="D19" s="85">
        <f>4997000/1000000</f>
        <v>4.9969999999999999</v>
      </c>
      <c r="E19" s="55" t="s">
        <v>52</v>
      </c>
      <c r="F19" s="172"/>
      <c r="G19" s="175"/>
      <c r="H19" s="176"/>
      <c r="I19" s="177"/>
      <c r="J19" s="178"/>
      <c r="K19" s="173"/>
      <c r="L19" s="173"/>
    </row>
    <row r="20" spans="1:12" s="57" customFormat="1" ht="105">
      <c r="A20" s="55">
        <v>15</v>
      </c>
      <c r="B20" s="59" t="s">
        <v>70</v>
      </c>
      <c r="C20" s="85">
        <f>214000/1000000</f>
        <v>0.214</v>
      </c>
      <c r="D20" s="85">
        <f>214000/1000000</f>
        <v>0.214</v>
      </c>
      <c r="E20" s="55" t="s">
        <v>4</v>
      </c>
      <c r="F20" s="180" t="s">
        <v>72</v>
      </c>
      <c r="G20" s="105">
        <f>214000/1000000</f>
        <v>0.214</v>
      </c>
      <c r="H20" s="180" t="s">
        <v>72</v>
      </c>
      <c r="I20" s="105">
        <f>214000/1000000</f>
        <v>0.214</v>
      </c>
      <c r="J20" s="181" t="s">
        <v>50</v>
      </c>
      <c r="K20" s="182" t="s">
        <v>73</v>
      </c>
      <c r="L20" s="183" t="s">
        <v>74</v>
      </c>
    </row>
    <row r="21" spans="1:12" s="57" customFormat="1" ht="105">
      <c r="A21" s="55">
        <v>16</v>
      </c>
      <c r="B21" s="59" t="s">
        <v>88</v>
      </c>
      <c r="C21" s="85">
        <f>498000/1000000</f>
        <v>0.498</v>
      </c>
      <c r="D21" s="85">
        <f>498000/1000000</f>
        <v>0.498</v>
      </c>
      <c r="E21" s="55" t="s">
        <v>4</v>
      </c>
      <c r="F21" s="56" t="s">
        <v>84</v>
      </c>
      <c r="G21" s="105">
        <f>498000/1000000</f>
        <v>0.498</v>
      </c>
      <c r="H21" s="56" t="s">
        <v>84</v>
      </c>
      <c r="I21" s="105">
        <f>498000/1000000</f>
        <v>0.498</v>
      </c>
      <c r="J21" s="181" t="s">
        <v>50</v>
      </c>
      <c r="K21" s="182" t="s">
        <v>85</v>
      </c>
      <c r="L21" s="183" t="s">
        <v>74</v>
      </c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57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64" zoomScaleNormal="64" workbookViewId="0">
      <selection activeCell="R17" sqref="R17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81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200" t="s">
        <v>87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6" ht="66" customHeight="1" thickBot="1">
      <c r="A2" s="201" t="s">
        <v>86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3"/>
    </row>
    <row r="3" spans="1:26" ht="26.25" customHeight="1">
      <c r="A3" s="204" t="s">
        <v>0</v>
      </c>
      <c r="B3" s="206" t="s">
        <v>1</v>
      </c>
      <c r="C3" s="206" t="s">
        <v>16</v>
      </c>
      <c r="D3" s="208" t="s">
        <v>2</v>
      </c>
      <c r="E3" s="210" t="s">
        <v>3</v>
      </c>
      <c r="F3" s="210" t="s">
        <v>4</v>
      </c>
      <c r="G3" s="210" t="s">
        <v>5</v>
      </c>
      <c r="H3" s="212" t="s">
        <v>6</v>
      </c>
      <c r="I3" s="216" t="s">
        <v>8</v>
      </c>
      <c r="J3" s="217"/>
      <c r="K3" s="217"/>
      <c r="L3" s="217"/>
      <c r="M3" s="217"/>
      <c r="N3" s="217"/>
      <c r="O3" s="217"/>
      <c r="P3" s="218"/>
      <c r="Q3" s="219" t="s">
        <v>9</v>
      </c>
      <c r="R3" s="220"/>
      <c r="S3" s="220"/>
      <c r="T3" s="221"/>
      <c r="U3" s="222" t="s">
        <v>11</v>
      </c>
      <c r="V3" s="223"/>
      <c r="W3" s="223"/>
      <c r="X3" s="223"/>
      <c r="Y3" s="224"/>
    </row>
    <row r="4" spans="1:26" s="3" customFormat="1" ht="24" customHeight="1">
      <c r="A4" s="205"/>
      <c r="B4" s="207"/>
      <c r="C4" s="207"/>
      <c r="D4" s="209"/>
      <c r="E4" s="211"/>
      <c r="F4" s="211"/>
      <c r="G4" s="211"/>
      <c r="H4" s="213"/>
      <c r="I4" s="225" t="s">
        <v>17</v>
      </c>
      <c r="J4" s="226" t="s">
        <v>18</v>
      </c>
      <c r="K4" s="226" t="s">
        <v>12</v>
      </c>
      <c r="L4" s="226" t="s">
        <v>13</v>
      </c>
      <c r="M4" s="226" t="s">
        <v>14</v>
      </c>
      <c r="N4" s="226" t="s">
        <v>91</v>
      </c>
      <c r="O4" s="226" t="s">
        <v>19</v>
      </c>
      <c r="P4" s="229" t="s">
        <v>15</v>
      </c>
      <c r="Q4" s="225" t="s">
        <v>29</v>
      </c>
      <c r="R4" s="226" t="s">
        <v>20</v>
      </c>
      <c r="S4" s="226" t="s">
        <v>22</v>
      </c>
      <c r="T4" s="229" t="s">
        <v>21</v>
      </c>
      <c r="U4" s="225" t="s">
        <v>23</v>
      </c>
      <c r="V4" s="227" t="s">
        <v>10</v>
      </c>
      <c r="W4" s="228"/>
      <c r="X4" s="214" t="s">
        <v>38</v>
      </c>
      <c r="Y4" s="215"/>
    </row>
    <row r="5" spans="1:26" s="3" customFormat="1" ht="201.75" customHeight="1">
      <c r="A5" s="205"/>
      <c r="B5" s="207"/>
      <c r="C5" s="207"/>
      <c r="D5" s="209"/>
      <c r="E5" s="211"/>
      <c r="F5" s="211"/>
      <c r="G5" s="211"/>
      <c r="H5" s="213"/>
      <c r="I5" s="205"/>
      <c r="J5" s="207"/>
      <c r="K5" s="207"/>
      <c r="L5" s="207"/>
      <c r="M5" s="207"/>
      <c r="N5" s="207"/>
      <c r="O5" s="207"/>
      <c r="P5" s="230"/>
      <c r="Q5" s="231"/>
      <c r="R5" s="207"/>
      <c r="S5" s="207"/>
      <c r="T5" s="230"/>
      <c r="U5" s="231"/>
      <c r="V5" s="94" t="s">
        <v>27</v>
      </c>
      <c r="W5" s="75" t="s">
        <v>30</v>
      </c>
      <c r="X5" s="74" t="s">
        <v>44</v>
      </c>
      <c r="Y5" s="66" t="s">
        <v>45</v>
      </c>
      <c r="Z5" s="9"/>
    </row>
    <row r="6" spans="1:26" s="3" customFormat="1" ht="63.75" customHeight="1">
      <c r="A6" s="112">
        <v>1</v>
      </c>
      <c r="B6" s="59" t="s">
        <v>88</v>
      </c>
      <c r="C6" s="113">
        <f>498000/1000000</f>
        <v>0.498</v>
      </c>
      <c r="D6" s="68"/>
      <c r="E6" s="69"/>
      <c r="F6" s="69"/>
      <c r="G6" s="69"/>
      <c r="H6" s="71"/>
      <c r="I6" s="111" t="s">
        <v>89</v>
      </c>
      <c r="J6" s="113">
        <f>498000/1000000</f>
        <v>0.498</v>
      </c>
      <c r="K6" s="169"/>
      <c r="L6" s="186" t="s">
        <v>90</v>
      </c>
      <c r="M6" s="185" t="s">
        <v>90</v>
      </c>
      <c r="N6" s="70" t="s">
        <v>85</v>
      </c>
      <c r="O6" s="184" t="s">
        <v>74</v>
      </c>
      <c r="P6" s="184" t="s">
        <v>92</v>
      </c>
      <c r="Q6" s="73" t="s">
        <v>84</v>
      </c>
      <c r="R6" s="113">
        <f>498000/1000000</f>
        <v>0.498</v>
      </c>
      <c r="S6" s="70"/>
      <c r="T6" s="79"/>
      <c r="U6" s="73"/>
      <c r="V6" s="80"/>
      <c r="W6" s="70"/>
      <c r="X6" s="70"/>
      <c r="Y6" s="72"/>
      <c r="Z6" s="9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0"/>
  <sheetViews>
    <sheetView zoomScaleNormal="100" workbookViewId="0">
      <selection activeCell="B8" sqref="B8"/>
    </sheetView>
  </sheetViews>
  <sheetFormatPr defaultColWidth="9.140625" defaultRowHeight="21"/>
  <cols>
    <col min="1" max="1" width="5.7109375" style="150" customWidth="1"/>
    <col min="2" max="2" width="43.710937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115" customWidth="1"/>
    <col min="10" max="10" width="13" style="4" bestFit="1" customWidth="1"/>
    <col min="11" max="11" width="10.7109375" style="117" bestFit="1" customWidth="1"/>
    <col min="12" max="12" width="11.5703125" style="117" customWidth="1"/>
    <col min="13" max="13" width="10.7109375" style="144" customWidth="1"/>
    <col min="14" max="14" width="13.140625" style="117" customWidth="1"/>
    <col min="15" max="15" width="13.28515625" style="117" customWidth="1"/>
    <col min="16" max="16" width="11.140625" style="117" bestFit="1" customWidth="1"/>
    <col min="17" max="17" width="31.5703125" style="117" customWidth="1"/>
    <col min="18" max="18" width="11.42578125" style="151" bestFit="1" customWidth="1"/>
    <col min="19" max="19" width="11.140625" style="117" bestFit="1" customWidth="1"/>
    <col min="20" max="20" width="10.85546875" style="117" bestFit="1" customWidth="1"/>
    <col min="21" max="21" width="34.28515625" style="145" customWidth="1"/>
    <col min="22" max="22" width="17.42578125" style="58" bestFit="1" customWidth="1"/>
    <col min="23" max="23" width="8.85546875" style="58" bestFit="1" customWidth="1"/>
    <col min="24" max="24" width="21.140625" style="58" bestFit="1" customWidth="1"/>
    <col min="25" max="25" width="16.42578125" style="58" customWidth="1"/>
    <col min="26" max="16384" width="9.140625" style="1"/>
  </cols>
  <sheetData>
    <row r="1" spans="1:65" ht="33" customHeight="1" thickBot="1">
      <c r="A1" s="200" t="s">
        <v>87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65" ht="66" customHeight="1" thickBot="1">
      <c r="A2" s="201" t="s">
        <v>93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</row>
    <row r="3" spans="1:65" ht="26.25" customHeight="1">
      <c r="A3" s="204" t="s">
        <v>0</v>
      </c>
      <c r="B3" s="206" t="s">
        <v>1</v>
      </c>
      <c r="C3" s="206" t="s">
        <v>16</v>
      </c>
      <c r="D3" s="208" t="s">
        <v>2</v>
      </c>
      <c r="E3" s="210" t="s">
        <v>3</v>
      </c>
      <c r="F3" s="210" t="s">
        <v>4</v>
      </c>
      <c r="G3" s="210" t="s">
        <v>5</v>
      </c>
      <c r="H3" s="212" t="s">
        <v>6</v>
      </c>
      <c r="I3" s="216" t="s">
        <v>8</v>
      </c>
      <c r="J3" s="217"/>
      <c r="K3" s="217"/>
      <c r="L3" s="217"/>
      <c r="M3" s="217"/>
      <c r="N3" s="217"/>
      <c r="O3" s="217"/>
      <c r="P3" s="218"/>
      <c r="Q3" s="239" t="s">
        <v>9</v>
      </c>
      <c r="R3" s="240"/>
      <c r="S3" s="240"/>
      <c r="T3" s="241"/>
      <c r="U3" s="234" t="s">
        <v>11</v>
      </c>
      <c r="V3" s="235"/>
      <c r="W3" s="235"/>
      <c r="X3" s="235"/>
      <c r="Y3" s="236"/>
    </row>
    <row r="4" spans="1:65" s="3" customFormat="1" ht="24" customHeight="1">
      <c r="A4" s="205"/>
      <c r="B4" s="207"/>
      <c r="C4" s="207"/>
      <c r="D4" s="209"/>
      <c r="E4" s="211"/>
      <c r="F4" s="211"/>
      <c r="G4" s="211"/>
      <c r="H4" s="213"/>
      <c r="I4" s="225" t="s">
        <v>17</v>
      </c>
      <c r="J4" s="226" t="s">
        <v>18</v>
      </c>
      <c r="K4" s="226" t="s">
        <v>12</v>
      </c>
      <c r="L4" s="226" t="s">
        <v>13</v>
      </c>
      <c r="M4" s="226" t="s">
        <v>14</v>
      </c>
      <c r="N4" s="226" t="s">
        <v>7</v>
      </c>
      <c r="O4" s="226" t="s">
        <v>24</v>
      </c>
      <c r="P4" s="229" t="s">
        <v>15</v>
      </c>
      <c r="Q4" s="245" t="s">
        <v>29</v>
      </c>
      <c r="R4" s="247" t="s">
        <v>25</v>
      </c>
      <c r="S4" s="226" t="s">
        <v>26</v>
      </c>
      <c r="T4" s="226" t="s">
        <v>55</v>
      </c>
      <c r="U4" s="245" t="s">
        <v>23</v>
      </c>
      <c r="V4" s="243" t="s">
        <v>10</v>
      </c>
      <c r="W4" s="244"/>
      <c r="X4" s="214" t="s">
        <v>38</v>
      </c>
      <c r="Y4" s="215"/>
    </row>
    <row r="5" spans="1:65" s="3" customFormat="1" ht="187.5" customHeight="1">
      <c r="A5" s="205"/>
      <c r="B5" s="207"/>
      <c r="C5" s="207"/>
      <c r="D5" s="232"/>
      <c r="E5" s="233"/>
      <c r="F5" s="233"/>
      <c r="G5" s="211"/>
      <c r="H5" s="213"/>
      <c r="I5" s="205"/>
      <c r="J5" s="207"/>
      <c r="K5" s="207"/>
      <c r="L5" s="207"/>
      <c r="M5" s="242"/>
      <c r="N5" s="207"/>
      <c r="O5" s="207"/>
      <c r="P5" s="230"/>
      <c r="Q5" s="246"/>
      <c r="R5" s="248"/>
      <c r="S5" s="207"/>
      <c r="T5" s="242"/>
      <c r="U5" s="246"/>
      <c r="V5" s="98" t="s">
        <v>27</v>
      </c>
      <c r="W5" s="98" t="s">
        <v>30</v>
      </c>
      <c r="X5" s="96" t="s">
        <v>44</v>
      </c>
      <c r="Y5" s="97" t="s">
        <v>45</v>
      </c>
      <c r="AD5" s="9"/>
    </row>
    <row r="6" spans="1:65" s="3" customFormat="1" ht="42">
      <c r="A6" s="112">
        <v>1</v>
      </c>
      <c r="B6" s="76" t="s">
        <v>57</v>
      </c>
      <c r="C6" s="105">
        <f>147000/1000000</f>
        <v>0.14699999999999999</v>
      </c>
      <c r="D6" s="67"/>
      <c r="E6" s="14"/>
      <c r="F6" s="67"/>
      <c r="G6" s="26"/>
      <c r="H6" s="27"/>
      <c r="I6" s="114" t="s">
        <v>98</v>
      </c>
      <c r="J6" s="105">
        <f>147000/1000000</f>
        <v>0.14699999999999999</v>
      </c>
      <c r="K6" s="146" t="s">
        <v>97</v>
      </c>
      <c r="L6" s="146" t="s">
        <v>112</v>
      </c>
      <c r="M6" s="146" t="s">
        <v>112</v>
      </c>
      <c r="N6" s="109" t="s">
        <v>79</v>
      </c>
      <c r="O6" s="146" t="s">
        <v>80</v>
      </c>
      <c r="P6" s="147" t="s">
        <v>113</v>
      </c>
      <c r="Q6" s="56" t="s">
        <v>78</v>
      </c>
      <c r="R6" s="102">
        <f>146985.9/1000000</f>
        <v>0.1469859</v>
      </c>
      <c r="S6" s="119"/>
      <c r="T6" s="121"/>
      <c r="U6" s="56" t="s">
        <v>78</v>
      </c>
      <c r="V6" s="122"/>
      <c r="W6" s="122"/>
      <c r="X6" s="60"/>
      <c r="Y6" s="123"/>
    </row>
    <row r="7" spans="1:65" s="3" customFormat="1" ht="42">
      <c r="A7" s="112">
        <v>2</v>
      </c>
      <c r="B7" s="106" t="s">
        <v>58</v>
      </c>
      <c r="C7" s="107">
        <f>494400/1000000</f>
        <v>0.49440000000000001</v>
      </c>
      <c r="D7" s="25"/>
      <c r="E7" s="26"/>
      <c r="F7" s="26"/>
      <c r="G7" s="26"/>
      <c r="H7" s="27"/>
      <c r="I7" s="114" t="s">
        <v>119</v>
      </c>
      <c r="J7" s="107">
        <f>494400/1000000</f>
        <v>0.49440000000000001</v>
      </c>
      <c r="K7" s="146" t="s">
        <v>99</v>
      </c>
      <c r="L7" s="146" t="s">
        <v>80</v>
      </c>
      <c r="M7" s="146" t="s">
        <v>80</v>
      </c>
      <c r="N7" s="109" t="s">
        <v>51</v>
      </c>
      <c r="O7" s="146" t="s">
        <v>75</v>
      </c>
      <c r="P7" s="147" t="s">
        <v>111</v>
      </c>
      <c r="Q7" s="56" t="s">
        <v>71</v>
      </c>
      <c r="R7" s="102">
        <f>494340.6/1000000</f>
        <v>0.49434059999999996</v>
      </c>
      <c r="S7" s="124"/>
      <c r="T7" s="124"/>
      <c r="U7" s="56" t="s">
        <v>71</v>
      </c>
      <c r="V7" s="125"/>
      <c r="W7" s="125"/>
      <c r="X7" s="85"/>
      <c r="Y7" s="126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</row>
    <row r="8" spans="1:65" s="3" customFormat="1" ht="42">
      <c r="A8" s="112">
        <v>3</v>
      </c>
      <c r="B8" s="59" t="s">
        <v>59</v>
      </c>
      <c r="C8" s="85">
        <f>171600/1000000</f>
        <v>0.1716</v>
      </c>
      <c r="D8" s="13"/>
      <c r="E8" s="14"/>
      <c r="F8" s="26"/>
      <c r="G8" s="26"/>
      <c r="H8" s="27"/>
      <c r="I8" s="114" t="s">
        <v>100</v>
      </c>
      <c r="J8" s="85">
        <f>171600/1000000</f>
        <v>0.1716</v>
      </c>
      <c r="K8" s="146" t="s">
        <v>101</v>
      </c>
      <c r="L8" s="146"/>
      <c r="M8" s="146"/>
      <c r="N8" s="55"/>
      <c r="O8" s="146"/>
      <c r="P8" s="147"/>
      <c r="Q8" s="170"/>
      <c r="R8" s="171"/>
      <c r="S8" s="124"/>
      <c r="T8" s="124"/>
      <c r="U8" s="170"/>
      <c r="V8" s="125"/>
      <c r="W8" s="125"/>
      <c r="X8" s="85"/>
      <c r="Y8" s="126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</row>
    <row r="9" spans="1:65" s="3" customFormat="1" ht="47.25" customHeight="1">
      <c r="A9" s="112">
        <v>4</v>
      </c>
      <c r="B9" s="59" t="s">
        <v>121</v>
      </c>
      <c r="C9" s="85">
        <f>498600/1000000</f>
        <v>0.49859999999999999</v>
      </c>
      <c r="D9" s="13"/>
      <c r="E9" s="14"/>
      <c r="F9" s="26"/>
      <c r="G9" s="26"/>
      <c r="H9" s="27"/>
      <c r="I9" s="114" t="s">
        <v>98</v>
      </c>
      <c r="J9" s="85">
        <f>498600/1000000</f>
        <v>0.49859999999999999</v>
      </c>
      <c r="K9" s="146" t="s">
        <v>97</v>
      </c>
      <c r="L9" s="146"/>
      <c r="M9" s="146"/>
      <c r="N9" s="55"/>
      <c r="O9" s="146"/>
      <c r="P9" s="147"/>
      <c r="Q9" s="170"/>
      <c r="R9" s="171"/>
      <c r="S9" s="124"/>
      <c r="T9" s="124"/>
      <c r="U9" s="170"/>
      <c r="V9" s="125"/>
      <c r="W9" s="125"/>
      <c r="X9" s="85"/>
      <c r="Y9" s="126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</row>
    <row r="10" spans="1:65" s="3" customFormat="1" ht="42">
      <c r="A10" s="112">
        <v>5</v>
      </c>
      <c r="B10" s="59" t="s">
        <v>60</v>
      </c>
      <c r="C10" s="85">
        <f>481500/1000000</f>
        <v>0.48149999999999998</v>
      </c>
      <c r="D10" s="13"/>
      <c r="E10" s="14"/>
      <c r="F10" s="14"/>
      <c r="G10" s="26"/>
      <c r="H10" s="27"/>
      <c r="I10" s="114" t="s">
        <v>115</v>
      </c>
      <c r="J10" s="85">
        <f>481500/1000000</f>
        <v>0.48149999999999998</v>
      </c>
      <c r="K10" s="146" t="s">
        <v>116</v>
      </c>
      <c r="L10" s="60"/>
      <c r="M10" s="118"/>
      <c r="N10" s="119"/>
      <c r="O10" s="60"/>
      <c r="P10" s="120"/>
      <c r="Q10" s="176"/>
      <c r="R10" s="175"/>
      <c r="S10" s="60"/>
      <c r="T10" s="127"/>
      <c r="U10" s="176"/>
      <c r="V10" s="60"/>
      <c r="W10" s="128"/>
      <c r="X10" s="60"/>
      <c r="Y10" s="129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</row>
    <row r="11" spans="1:65" s="3" customFormat="1" ht="42">
      <c r="A11" s="112">
        <v>6</v>
      </c>
      <c r="B11" s="59" t="s">
        <v>61</v>
      </c>
      <c r="C11" s="85">
        <f>460100/1000000</f>
        <v>0.46010000000000001</v>
      </c>
      <c r="D11" s="67"/>
      <c r="E11" s="14"/>
      <c r="F11" s="67"/>
      <c r="G11" s="26"/>
      <c r="H11" s="27"/>
      <c r="I11" s="112"/>
      <c r="J11" s="85">
        <f>460100/1000000</f>
        <v>0.46010000000000001</v>
      </c>
      <c r="K11" s="60"/>
      <c r="L11" s="60"/>
      <c r="M11" s="118"/>
      <c r="N11" s="119"/>
      <c r="O11" s="124"/>
      <c r="P11" s="130"/>
      <c r="Q11" s="176"/>
      <c r="R11" s="179"/>
      <c r="S11" s="124"/>
      <c r="T11" s="121"/>
      <c r="U11" s="176"/>
      <c r="V11" s="131"/>
      <c r="W11" s="122"/>
      <c r="X11" s="60"/>
      <c r="Y11" s="123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</row>
    <row r="12" spans="1:65" s="3" customFormat="1" ht="48.75" customHeight="1">
      <c r="A12" s="148">
        <v>7</v>
      </c>
      <c r="B12" s="167" t="s">
        <v>62</v>
      </c>
      <c r="C12" s="168">
        <f>486800/1000000</f>
        <v>0.48680000000000001</v>
      </c>
      <c r="D12" s="154"/>
      <c r="E12" s="155"/>
      <c r="F12" s="154"/>
      <c r="G12" s="156"/>
      <c r="H12" s="157"/>
      <c r="I12" s="158" t="s">
        <v>115</v>
      </c>
      <c r="J12" s="168">
        <f>486800/1000000</f>
        <v>0.48680000000000001</v>
      </c>
      <c r="K12" s="159" t="s">
        <v>75</v>
      </c>
      <c r="L12" s="159" t="s">
        <v>74</v>
      </c>
      <c r="M12" s="159" t="s">
        <v>74</v>
      </c>
      <c r="N12" s="55" t="s">
        <v>76</v>
      </c>
      <c r="O12" s="152" t="s">
        <v>74</v>
      </c>
      <c r="P12" s="188" t="s">
        <v>92</v>
      </c>
      <c r="Q12" s="56" t="s">
        <v>71</v>
      </c>
      <c r="R12" s="102">
        <f>486500/1000000</f>
        <v>0.48649999999999999</v>
      </c>
      <c r="S12" s="160"/>
      <c r="T12" s="161"/>
      <c r="U12" s="56" t="s">
        <v>71</v>
      </c>
      <c r="V12" s="110"/>
      <c r="W12" s="162"/>
      <c r="X12" s="163"/>
      <c r="Y12" s="164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</row>
    <row r="13" spans="1:65" s="3" customFormat="1" ht="48.75" customHeight="1">
      <c r="A13" s="112">
        <v>8</v>
      </c>
      <c r="B13" s="59" t="s">
        <v>63</v>
      </c>
      <c r="C13" s="85">
        <f>441000/1000000</f>
        <v>0.441</v>
      </c>
      <c r="D13" s="165"/>
      <c r="E13" s="83"/>
      <c r="F13" s="165"/>
      <c r="G13" s="83"/>
      <c r="H13" s="84"/>
      <c r="I13" s="114" t="s">
        <v>102</v>
      </c>
      <c r="J13" s="187">
        <f>441000/1000000</f>
        <v>0.441</v>
      </c>
      <c r="K13" s="146" t="s">
        <v>103</v>
      </c>
      <c r="L13" s="152" t="s">
        <v>74</v>
      </c>
      <c r="M13" s="152" t="s">
        <v>74</v>
      </c>
      <c r="N13" s="55" t="s">
        <v>53</v>
      </c>
      <c r="O13" s="152" t="s">
        <v>83</v>
      </c>
      <c r="P13" s="188" t="s">
        <v>106</v>
      </c>
      <c r="Q13" s="189" t="s">
        <v>81</v>
      </c>
      <c r="R13" s="102">
        <f>441000/1000000</f>
        <v>0.441</v>
      </c>
      <c r="S13" s="153"/>
      <c r="T13" s="121"/>
      <c r="U13" s="56" t="s">
        <v>81</v>
      </c>
      <c r="V13" s="103"/>
      <c r="W13" s="122"/>
      <c r="X13" s="60"/>
      <c r="Y13" s="123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</row>
    <row r="14" spans="1:65" s="92" customFormat="1" ht="42">
      <c r="A14" s="149">
        <v>9</v>
      </c>
      <c r="B14" s="59" t="s">
        <v>64</v>
      </c>
      <c r="C14" s="85">
        <f>234000/1000000</f>
        <v>0.23400000000000001</v>
      </c>
      <c r="D14" s="88"/>
      <c r="E14" s="89"/>
      <c r="F14" s="88"/>
      <c r="G14" s="90"/>
      <c r="H14" s="91"/>
      <c r="I14" s="114" t="s">
        <v>103</v>
      </c>
      <c r="J14" s="85">
        <f>234000/1000000</f>
        <v>0.23400000000000001</v>
      </c>
      <c r="K14" s="146" t="s">
        <v>107</v>
      </c>
      <c r="L14" s="152" t="s">
        <v>77</v>
      </c>
      <c r="M14" s="152" t="s">
        <v>108</v>
      </c>
      <c r="N14" s="55" t="s">
        <v>54</v>
      </c>
      <c r="O14" s="152" t="s">
        <v>105</v>
      </c>
      <c r="P14" s="188" t="s">
        <v>109</v>
      </c>
      <c r="Q14" s="189" t="s">
        <v>82</v>
      </c>
      <c r="R14" s="102">
        <f>233902/1000000</f>
        <v>0.233902</v>
      </c>
      <c r="S14" s="137"/>
      <c r="T14" s="138"/>
      <c r="U14" s="56" t="s">
        <v>82</v>
      </c>
      <c r="V14" s="86"/>
      <c r="W14" s="139"/>
      <c r="X14" s="136"/>
      <c r="Y14" s="140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</row>
    <row r="15" spans="1:65" s="92" customFormat="1" ht="42">
      <c r="A15" s="149">
        <v>10</v>
      </c>
      <c r="B15" s="59" t="s">
        <v>94</v>
      </c>
      <c r="C15" s="85">
        <f>497600/1000000</f>
        <v>0.49759999999999999</v>
      </c>
      <c r="D15" s="88"/>
      <c r="E15" s="89"/>
      <c r="F15" s="88"/>
      <c r="G15" s="90"/>
      <c r="H15" s="91"/>
      <c r="I15" s="114" t="s">
        <v>116</v>
      </c>
      <c r="J15" s="85">
        <f>497600/1000000</f>
        <v>0.49759999999999999</v>
      </c>
      <c r="K15" s="146" t="s">
        <v>100</v>
      </c>
      <c r="L15" s="116"/>
      <c r="M15" s="132"/>
      <c r="N15" s="133"/>
      <c r="O15" s="134"/>
      <c r="P15" s="135"/>
      <c r="Q15" s="176"/>
      <c r="R15" s="175"/>
      <c r="S15" s="137"/>
      <c r="T15" s="138"/>
      <c r="U15" s="176"/>
      <c r="V15" s="86"/>
      <c r="W15" s="139"/>
      <c r="X15" s="136"/>
      <c r="Y15" s="140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</row>
    <row r="16" spans="1:65" s="92" customFormat="1" ht="45.75" customHeight="1">
      <c r="A16" s="149">
        <v>11</v>
      </c>
      <c r="B16" s="59" t="s">
        <v>117</v>
      </c>
      <c r="C16" s="85">
        <f>481500/1000000</f>
        <v>0.48149999999999998</v>
      </c>
      <c r="D16" s="88"/>
      <c r="E16" s="89"/>
      <c r="F16" s="88"/>
      <c r="G16" s="90"/>
      <c r="H16" s="91"/>
      <c r="I16" s="114" t="s">
        <v>100</v>
      </c>
      <c r="J16" s="85">
        <f>481500/1000000</f>
        <v>0.48149999999999998</v>
      </c>
      <c r="K16" s="146" t="s">
        <v>101</v>
      </c>
      <c r="L16" s="152" t="s">
        <v>80</v>
      </c>
      <c r="M16" s="152" t="s">
        <v>80</v>
      </c>
      <c r="N16" s="55" t="s">
        <v>51</v>
      </c>
      <c r="O16" s="152" t="s">
        <v>75</v>
      </c>
      <c r="P16" s="147" t="s">
        <v>111</v>
      </c>
      <c r="Q16" s="56" t="s">
        <v>71</v>
      </c>
      <c r="R16" s="102">
        <f>481400/1000000</f>
        <v>0.48139999999999999</v>
      </c>
      <c r="S16" s="137"/>
      <c r="T16" s="138"/>
      <c r="U16" s="56" t="s">
        <v>71</v>
      </c>
      <c r="V16" s="86"/>
      <c r="W16" s="139"/>
      <c r="X16" s="136"/>
      <c r="Y16" s="140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</row>
    <row r="17" spans="1:65" s="92" customFormat="1" ht="39" customHeight="1">
      <c r="A17" s="149">
        <v>12</v>
      </c>
      <c r="B17" s="59" t="s">
        <v>67</v>
      </c>
      <c r="C17" s="85">
        <f>492200/1000000</f>
        <v>0.49220000000000003</v>
      </c>
      <c r="D17" s="88"/>
      <c r="E17" s="89"/>
      <c r="F17" s="88"/>
      <c r="G17" s="90"/>
      <c r="H17" s="91"/>
      <c r="I17" s="114" t="s">
        <v>100</v>
      </c>
      <c r="J17" s="85">
        <f>492200/1000000</f>
        <v>0.49220000000000003</v>
      </c>
      <c r="K17" s="146" t="s">
        <v>101</v>
      </c>
      <c r="L17" s="152" t="s">
        <v>74</v>
      </c>
      <c r="M17" s="152" t="s">
        <v>74</v>
      </c>
      <c r="N17" s="109" t="s">
        <v>54</v>
      </c>
      <c r="O17" s="146" t="s">
        <v>77</v>
      </c>
      <c r="P17" s="147" t="s">
        <v>114</v>
      </c>
      <c r="Q17" s="56" t="s">
        <v>71</v>
      </c>
      <c r="R17" s="102">
        <f>492000/1000000</f>
        <v>0.49199999999999999</v>
      </c>
      <c r="S17" s="137"/>
      <c r="T17" s="138"/>
      <c r="U17" s="56" t="s">
        <v>71</v>
      </c>
      <c r="V17" s="86"/>
      <c r="W17" s="139"/>
      <c r="X17" s="136"/>
      <c r="Y17" s="140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</row>
    <row r="18" spans="1:65" s="92" customFormat="1" ht="42">
      <c r="A18" s="149">
        <v>13</v>
      </c>
      <c r="B18" s="59" t="s">
        <v>68</v>
      </c>
      <c r="C18" s="85">
        <f>1520000/1000000</f>
        <v>1.52</v>
      </c>
      <c r="D18" s="88"/>
      <c r="E18" s="89"/>
      <c r="F18" s="88"/>
      <c r="G18" s="90"/>
      <c r="H18" s="91"/>
      <c r="I18" s="114" t="s">
        <v>115</v>
      </c>
      <c r="J18" s="85">
        <f>1520000/1000000</f>
        <v>1.52</v>
      </c>
      <c r="K18" s="146" t="s">
        <v>116</v>
      </c>
      <c r="L18" s="146"/>
      <c r="M18" s="146"/>
      <c r="N18" s="109"/>
      <c r="O18" s="146"/>
      <c r="P18" s="147"/>
      <c r="Q18" s="176"/>
      <c r="R18" s="175"/>
      <c r="S18" s="137"/>
      <c r="T18" s="138"/>
      <c r="U18" s="176"/>
      <c r="V18" s="86"/>
      <c r="W18" s="139"/>
      <c r="X18" s="136"/>
      <c r="Y18" s="140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</row>
    <row r="19" spans="1:65" s="92" customFormat="1" ht="42">
      <c r="A19" s="149">
        <v>14</v>
      </c>
      <c r="B19" s="59" t="s">
        <v>95</v>
      </c>
      <c r="C19" s="85">
        <f>4997000/1000000</f>
        <v>4.9969999999999999</v>
      </c>
      <c r="D19" s="88"/>
      <c r="E19" s="89"/>
      <c r="F19" s="88"/>
      <c r="G19" s="90"/>
      <c r="H19" s="91"/>
      <c r="I19" s="114" t="s">
        <v>120</v>
      </c>
      <c r="J19" s="85">
        <f>4997000/1000000</f>
        <v>4.9969999999999999</v>
      </c>
      <c r="K19" s="146" t="s">
        <v>102</v>
      </c>
      <c r="L19" s="146"/>
      <c r="M19" s="146"/>
      <c r="N19" s="109"/>
      <c r="O19" s="146"/>
      <c r="P19" s="147"/>
      <c r="Q19" s="176"/>
      <c r="R19" s="175"/>
      <c r="S19" s="137"/>
      <c r="T19" s="138"/>
      <c r="U19" s="176"/>
      <c r="V19" s="86"/>
      <c r="W19" s="139"/>
      <c r="X19" s="136"/>
      <c r="Y19" s="140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</row>
    <row r="20" spans="1:65" s="92" customFormat="1" ht="63">
      <c r="A20" s="149">
        <v>15</v>
      </c>
      <c r="B20" s="59" t="s">
        <v>70</v>
      </c>
      <c r="C20" s="85">
        <f>214000/1000000</f>
        <v>0.214</v>
      </c>
      <c r="D20" s="93"/>
      <c r="E20" s="89"/>
      <c r="F20" s="93"/>
      <c r="G20" s="90"/>
      <c r="H20" s="91"/>
      <c r="I20" s="114" t="s">
        <v>107</v>
      </c>
      <c r="J20" s="85">
        <f>214000/1000000</f>
        <v>0.214</v>
      </c>
      <c r="K20" s="146" t="s">
        <v>110</v>
      </c>
      <c r="L20" s="146" t="s">
        <v>75</v>
      </c>
      <c r="M20" s="146" t="s">
        <v>75</v>
      </c>
      <c r="N20" s="109" t="s">
        <v>73</v>
      </c>
      <c r="O20" s="146" t="s">
        <v>74</v>
      </c>
      <c r="P20" s="147" t="s">
        <v>118</v>
      </c>
      <c r="Q20" s="180" t="s">
        <v>72</v>
      </c>
      <c r="R20" s="105">
        <f>214000/1000000</f>
        <v>0.214</v>
      </c>
      <c r="S20" s="141"/>
      <c r="T20" s="142"/>
      <c r="U20" s="180" t="s">
        <v>96</v>
      </c>
      <c r="V20" s="87"/>
      <c r="W20" s="139"/>
      <c r="X20" s="143"/>
      <c r="Y20" s="13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K11" sqref="K11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00" t="s">
        <v>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5" ht="93.75" customHeight="1" thickBot="1">
      <c r="A2" s="261" t="s">
        <v>49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</row>
    <row r="3" spans="1:25" ht="26.25" customHeight="1">
      <c r="A3" s="204" t="s">
        <v>0</v>
      </c>
      <c r="B3" s="206" t="s">
        <v>1</v>
      </c>
      <c r="C3" s="206" t="s">
        <v>16</v>
      </c>
      <c r="D3" s="208" t="s">
        <v>2</v>
      </c>
      <c r="E3" s="210" t="s">
        <v>3</v>
      </c>
      <c r="F3" s="210" t="s">
        <v>4</v>
      </c>
      <c r="G3" s="210" t="s">
        <v>5</v>
      </c>
      <c r="H3" s="212" t="s">
        <v>6</v>
      </c>
      <c r="I3" s="216" t="s">
        <v>8</v>
      </c>
      <c r="J3" s="217"/>
      <c r="K3" s="217"/>
      <c r="L3" s="217"/>
      <c r="M3" s="217"/>
      <c r="N3" s="217"/>
      <c r="O3" s="217"/>
      <c r="P3" s="218"/>
      <c r="Q3" s="251" t="s">
        <v>9</v>
      </c>
      <c r="R3" s="220"/>
      <c r="S3" s="220"/>
      <c r="T3" s="252"/>
      <c r="U3" s="222" t="s">
        <v>11</v>
      </c>
      <c r="V3" s="223"/>
      <c r="W3" s="223"/>
      <c r="X3" s="223"/>
      <c r="Y3" s="224"/>
    </row>
    <row r="4" spans="1:25" s="3" customFormat="1" ht="24" customHeight="1">
      <c r="A4" s="205"/>
      <c r="B4" s="207"/>
      <c r="C4" s="207"/>
      <c r="D4" s="209"/>
      <c r="E4" s="211"/>
      <c r="F4" s="211"/>
      <c r="G4" s="211"/>
      <c r="H4" s="213"/>
      <c r="I4" s="225" t="s">
        <v>17</v>
      </c>
      <c r="J4" s="226" t="s">
        <v>18</v>
      </c>
      <c r="K4" s="226" t="s">
        <v>12</v>
      </c>
      <c r="L4" s="226" t="s">
        <v>13</v>
      </c>
      <c r="M4" s="226" t="s">
        <v>14</v>
      </c>
      <c r="N4" s="226" t="s">
        <v>7</v>
      </c>
      <c r="O4" s="226" t="s">
        <v>19</v>
      </c>
      <c r="P4" s="229" t="s">
        <v>15</v>
      </c>
      <c r="Q4" s="245" t="s">
        <v>28</v>
      </c>
      <c r="R4" s="226" t="s">
        <v>20</v>
      </c>
      <c r="S4" s="226" t="s">
        <v>22</v>
      </c>
      <c r="T4" s="257" t="s">
        <v>21</v>
      </c>
      <c r="U4" s="225" t="s">
        <v>23</v>
      </c>
      <c r="V4" s="227" t="s">
        <v>10</v>
      </c>
      <c r="W4" s="228"/>
      <c r="X4" s="214" t="s">
        <v>38</v>
      </c>
      <c r="Y4" s="215"/>
    </row>
    <row r="5" spans="1:25" s="3" customFormat="1" ht="210.75" thickBot="1">
      <c r="A5" s="253"/>
      <c r="B5" s="254"/>
      <c r="C5" s="254"/>
      <c r="D5" s="260"/>
      <c r="E5" s="249"/>
      <c r="F5" s="249"/>
      <c r="G5" s="249"/>
      <c r="H5" s="250"/>
      <c r="I5" s="253"/>
      <c r="J5" s="254"/>
      <c r="K5" s="254"/>
      <c r="L5" s="254"/>
      <c r="M5" s="254"/>
      <c r="N5" s="254"/>
      <c r="O5" s="254"/>
      <c r="P5" s="255"/>
      <c r="Q5" s="256"/>
      <c r="R5" s="254"/>
      <c r="S5" s="254"/>
      <c r="T5" s="258"/>
      <c r="U5" s="259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2021-06-28T03:13:50Z</cp:lastPrinted>
  <dcterms:created xsi:type="dcterms:W3CDTF">2018-10-03T07:36:52Z</dcterms:created>
  <dcterms:modified xsi:type="dcterms:W3CDTF">2022-11-07T04:07:38Z</dcterms:modified>
</cp:coreProperties>
</file>