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W\Desktop\NEWตัวอย่างใบรายงาน-ใบสั่งซื้อ-ใบสั่งจ้าง\"/>
    </mc:Choice>
  </mc:AlternateContent>
  <bookViews>
    <workbookView xWindow="0" yWindow="0" windowWidth="19320" windowHeight="8055"/>
  </bookViews>
  <sheets>
    <sheet name="รายงานขออนุมัติ" sheetId="15" r:id="rId1"/>
    <sheet name="ใบสั่งซื้อ" sheetId="8" r:id="rId2"/>
    <sheet name="ใบตรวจรับพัสดุ " sheetId="13" r:id="rId3"/>
  </sheets>
  <calcPr calcId="162913"/>
</workbook>
</file>

<file path=xl/calcChain.xml><?xml version="1.0" encoding="utf-8"?>
<calcChain xmlns="http://schemas.openxmlformats.org/spreadsheetml/2006/main">
  <c r="L30" i="15" l="1"/>
  <c r="F33" i="13" l="1"/>
  <c r="F32" i="13"/>
  <c r="F31" i="13"/>
  <c r="B33" i="13"/>
  <c r="B32" i="13"/>
  <c r="B31" i="13"/>
  <c r="M7" i="13"/>
  <c r="J7" i="13"/>
  <c r="F8" i="13"/>
  <c r="D8" i="13"/>
  <c r="F7" i="13"/>
  <c r="D7" i="13"/>
  <c r="F6" i="13"/>
  <c r="D6" i="13"/>
  <c r="M5" i="13"/>
  <c r="J5" i="13"/>
  <c r="F5" i="13"/>
  <c r="D5" i="13"/>
  <c r="L8" i="15"/>
  <c r="C23" i="13"/>
  <c r="B22" i="13"/>
  <c r="B21" i="13"/>
  <c r="B20" i="13"/>
  <c r="B19" i="13"/>
  <c r="B18" i="13"/>
  <c r="B17" i="13"/>
  <c r="B14" i="13"/>
  <c r="K49" i="8" l="1"/>
  <c r="K17" i="8"/>
  <c r="J23" i="13" s="1"/>
  <c r="K16" i="8"/>
  <c r="J22" i="13" s="1"/>
  <c r="K15" i="8"/>
  <c r="J21" i="13" s="1"/>
  <c r="K14" i="8"/>
  <c r="J20" i="13" s="1"/>
  <c r="K13" i="8"/>
  <c r="J19" i="13" s="1"/>
  <c r="K12" i="8"/>
  <c r="J18" i="13" s="1"/>
  <c r="K11" i="8"/>
  <c r="J17" i="13" s="1"/>
  <c r="K10" i="8"/>
  <c r="J16" i="13" s="1"/>
  <c r="K9" i="8"/>
  <c r="J15" i="13" s="1"/>
  <c r="K8" i="8"/>
  <c r="J14" i="13" s="1"/>
  <c r="F17" i="8"/>
  <c r="E23" i="13" s="1"/>
  <c r="F16" i="8"/>
  <c r="E22" i="13" s="1"/>
  <c r="F15" i="8"/>
  <c r="E21" i="13" s="1"/>
  <c r="F14" i="8"/>
  <c r="E20" i="13" s="1"/>
  <c r="F13" i="8"/>
  <c r="E19" i="13" s="1"/>
  <c r="F12" i="8"/>
  <c r="E18" i="13" s="1"/>
  <c r="F11" i="8"/>
  <c r="E17" i="13" s="1"/>
  <c r="F10" i="8"/>
  <c r="E16" i="13" s="1"/>
  <c r="F9" i="8"/>
  <c r="E15" i="13" s="1"/>
  <c r="F8" i="8"/>
  <c r="E14" i="13" s="1"/>
  <c r="E17" i="8"/>
  <c r="D23" i="13" s="1"/>
  <c r="E16" i="8"/>
  <c r="D22" i="13" s="1"/>
  <c r="E15" i="8"/>
  <c r="D21" i="13" s="1"/>
  <c r="E14" i="8"/>
  <c r="D20" i="13" s="1"/>
  <c r="E13" i="8"/>
  <c r="D19" i="13" s="1"/>
  <c r="E12" i="8"/>
  <c r="D18" i="13" s="1"/>
  <c r="E11" i="8"/>
  <c r="D17" i="13" s="1"/>
  <c r="E10" i="8"/>
  <c r="D16" i="13" s="1"/>
  <c r="E9" i="8"/>
  <c r="D15" i="13" s="1"/>
  <c r="E8" i="8"/>
  <c r="D14" i="13" s="1"/>
  <c r="D16" i="8"/>
  <c r="C22" i="13" s="1"/>
  <c r="D15" i="8"/>
  <c r="C21" i="13" s="1"/>
  <c r="D14" i="8"/>
  <c r="C20" i="13" s="1"/>
  <c r="D13" i="8"/>
  <c r="D12" i="8"/>
  <c r="D11" i="8"/>
  <c r="D10" i="8"/>
  <c r="C16" i="13" s="1"/>
  <c r="D9" i="8"/>
  <c r="C15" i="13" s="1"/>
  <c r="D8" i="8"/>
  <c r="C14" i="13" s="1"/>
  <c r="C8" i="8"/>
  <c r="C18" i="13" l="1"/>
  <c r="C17" i="13"/>
  <c r="L10" i="8"/>
  <c r="L15" i="8"/>
  <c r="K21" i="13" s="1"/>
  <c r="L12" i="8"/>
  <c r="L16" i="8"/>
  <c r="L14" i="8"/>
  <c r="L11" i="8"/>
  <c r="L8" i="8"/>
  <c r="K14" i="13" s="1"/>
  <c r="L9" i="8"/>
  <c r="L13" i="8"/>
  <c r="L17" i="8"/>
  <c r="L28" i="15"/>
  <c r="L27" i="15"/>
  <c r="L26" i="15"/>
  <c r="L25" i="15"/>
  <c r="L24" i="15"/>
  <c r="L23" i="15"/>
  <c r="L22" i="15"/>
  <c r="L21" i="15"/>
  <c r="L20" i="15"/>
  <c r="B20" i="15"/>
  <c r="L19" i="15"/>
  <c r="M8" i="8" l="1"/>
  <c r="L14" i="13" s="1"/>
  <c r="M15" i="8"/>
  <c r="L21" i="13" s="1"/>
  <c r="M11" i="8"/>
  <c r="L17" i="13" s="1"/>
  <c r="K17" i="13"/>
  <c r="M14" i="8"/>
  <c r="L20" i="13" s="1"/>
  <c r="K20" i="13"/>
  <c r="M16" i="8"/>
  <c r="L22" i="13" s="1"/>
  <c r="K22" i="13"/>
  <c r="M10" i="8"/>
  <c r="L16" i="13" s="1"/>
  <c r="K16" i="13"/>
  <c r="M13" i="8"/>
  <c r="L19" i="13" s="1"/>
  <c r="K19" i="13"/>
  <c r="M9" i="8"/>
  <c r="L15" i="13" s="1"/>
  <c r="K15" i="13"/>
  <c r="M12" i="8"/>
  <c r="L18" i="13" s="1"/>
  <c r="K18" i="13"/>
  <c r="M17" i="8"/>
  <c r="L23" i="13" s="1"/>
  <c r="K23" i="13"/>
  <c r="L29" i="15"/>
  <c r="B21" i="15"/>
  <c r="C9" i="8"/>
  <c r="B15" i="13" s="1"/>
  <c r="L31" i="15"/>
  <c r="F31" i="15" l="1"/>
  <c r="O9" i="15"/>
  <c r="H15" i="15"/>
  <c r="H13" i="15"/>
  <c r="B22" i="15"/>
  <c r="C10" i="8"/>
  <c r="B16" i="13" s="1"/>
  <c r="B23" i="15" l="1"/>
  <c r="C11" i="8"/>
  <c r="B24" i="15" l="1"/>
  <c r="C12" i="8"/>
  <c r="C19" i="13" s="1"/>
  <c r="L40" i="8"/>
  <c r="B25" i="15" l="1"/>
  <c r="C13" i="8"/>
  <c r="M21" i="8"/>
  <c r="M18" i="8" l="1"/>
  <c r="L26" i="13"/>
  <c r="B26" i="15"/>
  <c r="C14" i="8"/>
  <c r="G21" i="8"/>
  <c r="F26" i="13"/>
  <c r="M20" i="8" l="1"/>
  <c r="L25" i="13" s="1"/>
  <c r="L24" i="13"/>
  <c r="B27" i="15"/>
  <c r="C15" i="8"/>
  <c r="B28" i="15" l="1"/>
  <c r="C17" i="8" s="1"/>
  <c r="B23" i="13" s="1"/>
  <c r="C16" i="8"/>
</calcChain>
</file>

<file path=xl/sharedStrings.xml><?xml version="1.0" encoding="utf-8"?>
<sst xmlns="http://schemas.openxmlformats.org/spreadsheetml/2006/main" count="251" uniqueCount="171">
  <si>
    <t>แหล่งเงิน</t>
  </si>
  <si>
    <t>รหัสแหล่งเงิน</t>
  </si>
  <si>
    <t>รหัสแผนงาน</t>
  </si>
  <si>
    <t>รหัสหน่วยงาน</t>
  </si>
  <si>
    <t>รหัสกองทุน</t>
  </si>
  <si>
    <t>รหัสงาน/โครงการ</t>
  </si>
  <si>
    <t>รหัสกิจกรรม</t>
  </si>
  <si>
    <t>แผนงาน</t>
  </si>
  <si>
    <t>หน่วยงาน</t>
  </si>
  <si>
    <t>กองทุน</t>
  </si>
  <si>
    <t>งานโครงการ</t>
  </si>
  <si>
    <t>กิจกรรม</t>
  </si>
  <si>
    <t>เงินจัดสรรให้หน่วยงาน</t>
  </si>
  <si>
    <t>งบประมาณ</t>
  </si>
  <si>
    <t>รหัสงบประมาณ</t>
  </si>
  <si>
    <t>เรียน คณบดีคณะวิทยาศาสตร์ประยุกต์</t>
  </si>
  <si>
    <t>หน่วยงานมีความประสงค์เพื่อขอซื้อ/จ้างพัสดุ ดังรายการต่อไปนี้</t>
  </si>
  <si>
    <t>วงเงินงบประมาณค่าพัสดุ</t>
  </si>
  <si>
    <t>กำหนดเวลาที่ต้องใช้</t>
  </si>
  <si>
    <t>วัน</t>
  </si>
  <si>
    <t>บาท</t>
  </si>
  <si>
    <t>จำนวนของเงินที่ขอซื้อ/จ้าง</t>
  </si>
  <si>
    <t>รหัสหมวดรายจ่าย</t>
  </si>
  <si>
    <t xml:space="preserve">หมวดรายจ่าย </t>
  </si>
  <si>
    <t xml:space="preserve">ประเภท </t>
  </si>
  <si>
    <t>เหตุผลที่ต้องจัดซื้อ/จ้างโดยวิธีตกลงราคา เนื่องจาก</t>
  </si>
  <si>
    <t>วงเงินไม่เกิน 500,000 บาท</t>
  </si>
  <si>
    <t>งบประมาณที่ได้รับ</t>
  </si>
  <si>
    <t>คงเหลือ</t>
  </si>
  <si>
    <t>ขอใช้ครั้งนี้</t>
  </si>
  <si>
    <t>ยอดคงเหลือ</t>
  </si>
  <si>
    <t>ใชไปในครั้งก่อน</t>
  </si>
  <si>
    <t>ยอดปรับปรุง</t>
  </si>
  <si>
    <t>ยอดคืนเงินสด</t>
  </si>
  <si>
    <t>คงเหลือสุทธิ</t>
  </si>
  <si>
    <t>ผู้ตรวจ</t>
  </si>
  <si>
    <t>หน้าที่ 1/1</t>
  </si>
  <si>
    <t>สำหรับหน่วยงาน</t>
  </si>
  <si>
    <t>รหัสงานบริการวิชาการ</t>
  </si>
  <si>
    <t>ลำดับที่</t>
  </si>
  <si>
    <t>รายงานและรายละอียด</t>
  </si>
  <si>
    <t>จำนวน</t>
  </si>
  <si>
    <t>ราคาโดยประมาณ</t>
  </si>
  <si>
    <t>หน่วยนับ</t>
  </si>
  <si>
    <t>ต่อหน่วย</t>
  </si>
  <si>
    <t>รวม</t>
  </si>
  <si>
    <t>ราคารวมก่อนภาษี</t>
  </si>
  <si>
    <t>ภาษีมูลค่าเพิ่ม</t>
  </si>
  <si>
    <t>รวมเงินสุทธิ</t>
  </si>
  <si>
    <t>=</t>
  </si>
  <si>
    <t>ราคาครั้งหลังสุด</t>
  </si>
  <si>
    <t>หมวดสินทรัพย์</t>
  </si>
  <si>
    <t>คณะกรรมการตรวจรับพัสดุ</t>
  </si>
  <si>
    <t>ชื่อ - สกุล</t>
  </si>
  <si>
    <t>ตำแหน่ง</t>
  </si>
  <si>
    <t>กรรมการ</t>
  </si>
  <si>
    <t>จึงเรียนมาเพื่อโปรดอนุมัติให้จัดซื้อ/จ้าง</t>
  </si>
  <si>
    <t>เจ้าหน้าที่พัสดุภาควิชา/แผนก</t>
  </si>
  <si>
    <t>หัวหน้าแผนก</t>
  </si>
  <si>
    <t>หัวหน้าภาควิชา</t>
  </si>
  <si>
    <t>ผู้ขอให้ซื้อ/จ้าง</t>
  </si>
  <si>
    <t xml:space="preserve">       </t>
  </si>
  <si>
    <t>(ลงชื่อ)……………………………………..</t>
  </si>
  <si>
    <t xml:space="preserve">        ค่าใช้สอย        ที่ดินและสิ่งก่อสร้าง</t>
  </si>
  <si>
    <t>มหาวิทยาลัยเทคโนโลยีพระจอมเกล้าพระนครเหนือ</t>
  </si>
  <si>
    <t>คณะวิทยาศาสตร์ประยุกต์</t>
  </si>
  <si>
    <t>รายการขออนุมัติซื้อ/จ้างโดยวิธีตกลงราคา</t>
  </si>
  <si>
    <t xml:space="preserve">                อนุมัติ</t>
  </si>
  <si>
    <t xml:space="preserve">  วันที่…….............../…................../…..................</t>
  </si>
  <si>
    <t xml:space="preserve">               เห็นควรอนุมัติ                             อนุมัติ</t>
  </si>
  <si>
    <t xml:space="preserve">               เห็นควรอนุมัติ                         อนุมัติ</t>
  </si>
  <si>
    <t xml:space="preserve">               เห็นควรอนุมัติ                  </t>
  </si>
  <si>
    <t>……………..................</t>
  </si>
  <si>
    <t>กำหนดเวลาในการพิจารณา.......7.......วันหลังจากได้รับมอบพัสดุ</t>
  </si>
  <si>
    <t>(ลงชื่อ)…………………………......................................หัวหน้าเจ้าหน้าที่พัสดุ</t>
  </si>
  <si>
    <t>(ลงชื่อ)……………………………......................................คณบดี/ผู้อำนวยการ</t>
  </si>
  <si>
    <t>(ลงชื่อ)…………………………………………....................อธิการบดี</t>
  </si>
  <si>
    <t>ค่าใช้สอย</t>
  </si>
  <si>
    <t>(ตัวอักษร)</t>
  </si>
  <si>
    <t xml:space="preserve"> (ลงชื่อ)……………………............................…....................รองอธิการบดี</t>
  </si>
  <si>
    <t>ใบสั่งซื้อ</t>
  </si>
  <si>
    <t>1518 ถนนประชาราษฎร์ 1 เขตบางซื่อ กรุงเทพฯ 10800</t>
  </si>
  <si>
    <t xml:space="preserve"> </t>
  </si>
  <si>
    <t xml:space="preserve">เล่มที่ </t>
  </si>
  <si>
    <t>เลขที่</t>
  </si>
  <si>
    <t>วันที่</t>
  </si>
  <si>
    <t>เรียน</t>
  </si>
  <si>
    <t xml:space="preserve">              ตามที่ท่านได้เสนอราคาตามใบเสนอราคา  เลขที่                            วันที่                             บัดนี้ ทางมหาวิทยาลัยฯ มีความประสงค์สั่งซื้อ/สั่งจ้างพัสดุ  ดังรายการต่อไปนี้</t>
  </si>
  <si>
    <t>ใบตรวจรับพัสดุ</t>
  </si>
  <si>
    <t>หมวดรายจ่าย</t>
  </si>
  <si>
    <t>รายการ</t>
  </si>
  <si>
    <t>หมวดสินทรัพย์/หมวดรายจ่าย</t>
  </si>
  <si>
    <t>จำนวนเงิน</t>
  </si>
  <si>
    <t>ภาษี</t>
  </si>
  <si>
    <t>ราคา/หน่วย</t>
  </si>
  <si>
    <t>กองทุนบริการวิชาการแก่สังคม</t>
  </si>
  <si>
    <t xml:space="preserve">        วัสดุ               ครุภัณฑ์            อื่นๆ</t>
  </si>
  <si>
    <t>ลายมือชื่อ</t>
  </si>
  <si>
    <t>ปีงบประมาณ  2559</t>
  </si>
  <si>
    <t>แผนงานจัดการศึกษาระดับอุดมศึกษา</t>
  </si>
  <si>
    <t xml:space="preserve">          พัสดุนี้ เพื่อใช้จัดการเรียนการสอนนักศึกษาสถาบันการบินพลเรือน ภาคเรียนที่ 1/2559</t>
  </si>
  <si>
    <t>คณะกรรมการตรวจรับพัสดุ  ได้ทำการตรวจรับพัสดุเรียบร้อยแล้ว  เมื่อวันที่    22 กรกฎาคม 2559</t>
  </si>
  <si>
    <t>หน่วยละ(บาท)</t>
  </si>
  <si>
    <t>ส่วนลด                                    =</t>
  </si>
  <si>
    <t>ราคารวมก่อนภาษีก่อนหักส่วนลด        =</t>
  </si>
  <si>
    <t>ภาษีมูลค่าเพิ่ม                             =</t>
  </si>
  <si>
    <t>รวมเงินสุทธิ                               =</t>
  </si>
  <si>
    <t>โปรดส่งของไปยัง นาย ธีรวุฒิ นาคขำ แผนกพัสดุ สำนักงานคณะวิทยาศาสตร์ประยุกต์ มิฉะนั้นจะไม่รับผิดชอบในการรับของ</t>
  </si>
  <si>
    <t>ข้อตกลงและเงื่อนไขใบสั่งซื้อ/สั่งจ้าง</t>
  </si>
  <si>
    <t xml:space="preserve">1. สิ่งของที่ซื้อขายตามใบสั่งซื้อ/จ้างนี้ ต้องมีคุณภาพไม่ต่ำกว่าที่กำหนดไว้ตามรายละเอียดในใบเสนอราคาและเอกสารแนบท้ายใบสั่งซื้อ/จ้างซึ่งเป็นของแท้และไม่เคยถูกใช้งานมาก่อน ในกรณีที่เป็นการซื้อขาย/จ้างทำสิ่งของที่จะต้องมีการตรวจ </t>
  </si>
  <si>
    <t xml:space="preserve">   ทดลอง ผู้ขาย/ผู้รับจ้างยินยอมรับรองว่าเมื่อตรวจทดลองแล้ว ต้องมีคุณภาพไม่ต่ำกว่าที่กำหนดไว้ด้วย</t>
  </si>
  <si>
    <t>2  สิ่งของตามใบสั่งซื้อ/จ้างนี้ มหาวิทยาลัยฯ จะยอมรับเมื่อกรรมการหรือคณะกรรมการตรวจรับได้ตรวจรับเป็นการถูกต้องเรียบร้อยแล้ว</t>
  </si>
  <si>
    <t>3. ผู้ขาย/ผู้รับจ้างจะต้องนำสิ่งของและใบส่งของพร้อมทั้งใบสั่งซื้อ/จ้างมาให้กรรมการหรือคณะกรรมการตรวจรับดูด้วย</t>
  </si>
  <si>
    <t>5. ผู้ขาย/ผู้รับจ้างยินยอมรับปรักันความชำรุดบกพร่องหรือขัดข้องของสิ่งของที่สั่งซื้อ/จ้างนี้ เป็นเวลา ....วัน นับแต่วันที่มหาวิทยาลัยฯได้รับมอบ โดยนับวันรับมอบวันแรกเป็นวันที่เริ่มต้น และภายในกำหนดเวลาดังกล่าว หากสิ่งของตามใบสั่งซื้อ/</t>
  </si>
  <si>
    <t xml:space="preserve">    จ้างนี้เกิดชำรุดบกพร่องหรือขัดข้องอันเนื่องมาจากการใช้งานตามปกติ ผู้ขาย/ผู้รับจ้างยอมรับจัดการซ่อมแซมหรือแก้ไขให้อยู่ในสภาพใช้การได้ดีดังเดิมภายใน ....วัน นับแต่วันที่ได้รับแจ้งจากมหาวิทยาลัยฯโดยไม่คิดค่าใช้จ่ายใดๆทั้งสิ้นโดย</t>
  </si>
  <si>
    <t xml:space="preserve">   ให้นับวันที่ได้รับแจ้งเป็นวันเริ่มต้น</t>
  </si>
  <si>
    <t xml:space="preserve">    ข้าพเจ้าได้อ่านและเข้าใจความตามข้อตกลงในระหว่างผู้ซื้อ/จ้างและผู้ขาย/ผู้รับจ้างตามใบสั่งซื้อ/จ้างนี้แล้ว และยินยอมปฏิบัติตามทุกประการ</t>
  </si>
  <si>
    <t xml:space="preserve">    จึงได้ลงลายมือชื่อไว้เป็นสำคัญ พร้อมได้รับต้นฉบับใบสั่งซื้อ/จ้างไว้แล้ว</t>
  </si>
  <si>
    <t>เล่มที่ 004     เลขที่ 002</t>
  </si>
  <si>
    <t>วันที่ตรวจรับพัสดุ  28 พฤศจิกายน 2559</t>
  </si>
  <si>
    <r>
      <t xml:space="preserve">          ตามที่   </t>
    </r>
    <r>
      <rPr>
        <b/>
        <sz val="11"/>
        <color theme="1"/>
        <rFont val="TH SarabunPSK"/>
        <family val="2"/>
      </rPr>
      <t xml:space="preserve">ฉัตรแก้วทัวร์  </t>
    </r>
    <r>
      <rPr>
        <sz val="11"/>
        <color theme="1"/>
        <rFont val="TH SarabunPSK"/>
        <family val="2"/>
      </rPr>
      <t xml:space="preserve">  ได้ตกลงซื้อขายกับมหาวิทยาลัยเทคโนโลยีพระจอมเกล้าพระนครเหนือ     ขณะนี้     </t>
    </r>
    <r>
      <rPr>
        <b/>
        <sz val="11"/>
        <color theme="1"/>
        <rFont val="TH SarabunPSK"/>
        <family val="2"/>
      </rPr>
      <t xml:space="preserve"> ฉัตรแก้วทัวร์ </t>
    </r>
    <r>
      <rPr>
        <sz val="11"/>
        <color theme="1"/>
        <rFont val="TH SarabunPSK"/>
        <family val="2"/>
      </rPr>
      <t xml:space="preserve">  ดังกล่าวได้นำพัสดุมาส่งมอบให้กับมหาวิทยาลัยเทคโนโลยีพระจอมเกล้าพระนครเหนือ</t>
    </r>
  </si>
  <si>
    <r>
      <t xml:space="preserve">มหาวิทยาลัยเทคโนโลยีพระจอมเกล้าพระนครเหนือ     ตามเอกสาร         ใบเสร็จรับเงิน </t>
    </r>
    <r>
      <rPr>
        <b/>
        <sz val="11"/>
        <color theme="1"/>
        <rFont val="TH SarabunPSK"/>
        <family val="2"/>
      </rPr>
      <t xml:space="preserve">เล่มที่ 007 เลขที่ 0714     เมื่อวันที่   28 พฤศจิกายน 2559  </t>
    </r>
    <r>
      <rPr>
        <sz val="11"/>
        <color theme="1"/>
        <rFont val="TH SarabunPSK"/>
        <family val="2"/>
      </rPr>
      <t xml:space="preserve">              ตามรายการข้างล่าง</t>
    </r>
  </si>
  <si>
    <t>…………………………………………………………………….ผู้สั่งซื้อ</t>
  </si>
  <si>
    <t xml:space="preserve">            (………………………………………………………..)</t>
  </si>
  <si>
    <t>(....................................................................................................)</t>
  </si>
  <si>
    <t>เล่มที่ 001/59</t>
  </si>
  <si>
    <t>เลขที่ 022</t>
  </si>
  <si>
    <t>วันที่ 21 กรกฎาคม 2559</t>
  </si>
  <si>
    <t>ปีงบประมาณ 2559</t>
  </si>
  <si>
    <t>ภาควิชาฟิสิกส์อุตสาหกรรมและอุปกรณ์การแพทย์</t>
  </si>
  <si>
    <t>ค่าวัสดุ</t>
  </si>
  <si>
    <r>
      <t xml:space="preserve">เหตุผลและความจำเป็นที่ต้องจัดซื้อ/จ้าง </t>
    </r>
    <r>
      <rPr>
        <b/>
        <sz val="11"/>
        <rFont val="TH SarabunPSK"/>
        <family val="2"/>
      </rPr>
      <t>เพื่อใช้จัดการเรียนการสอน</t>
    </r>
  </si>
  <si>
    <t>นักศึกษาสถาบันการบินพลเรือน ภาคเรียนที่ 1/2559</t>
  </si>
  <si>
    <t>R 1/2 W 5% ค่า 15    ,470 K     ,1 K     ,68     ค่าละ 200 ตัว</t>
  </si>
  <si>
    <t>ตัว</t>
  </si>
  <si>
    <t>R 1/4 W 1% ค่า 1    ,10     ,100      ค่าละ 100 ตัว</t>
  </si>
  <si>
    <t>เข็มไซลิ้ง 1 CC</t>
  </si>
  <si>
    <t>กล่อง</t>
  </si>
  <si>
    <t>พาราฟินเหลว 450 CC</t>
  </si>
  <si>
    <t>ขวด</t>
  </si>
  <si>
    <t>ตะกั่วบัดกรี 1.2 ม.ม.</t>
  </si>
  <si>
    <t>ม้วน</t>
  </si>
  <si>
    <t>มัลติมิเตอร์</t>
  </si>
  <si>
    <t>นาฬิกาจับเวลา</t>
  </si>
  <si>
    <t>เรือน</t>
  </si>
  <si>
    <t>กลีเซอรอล 450 CC</t>
  </si>
  <si>
    <t>น้ำมันเครื่อง 10 W-40</t>
  </si>
  <si>
    <t>กล.</t>
  </si>
  <si>
    <t>ด้ายหลอด</t>
  </si>
  <si>
    <t>หลอด</t>
  </si>
  <si>
    <t>(1) นายอภิชาติ  ศิริวิทย์ปรีชา</t>
  </si>
  <si>
    <t>คิดภาษีมูลค่าเพิ่มให้กรอก =7</t>
  </si>
  <si>
    <t>ไม่คิดภาษีกรอก =0</t>
  </si>
  <si>
    <t xml:space="preserve">                      ………………………………………...………….………………………ผู้ขาย</t>
  </si>
  <si>
    <t>4. ผู้ขาย/ผู้รับจ้างยินยอมส่งของภายในวันที่ที่กำหนดในใบสั่งซื้อ/จ้าง เมื่อพ้นกำหนดแล้วผู้ขาย/ผู้รับจ้างยินยอมให้ปรับรายวันในอัตราร้อยละ 0.20 ของราคาสิ่งของที่ยังไม่ได้รับมอบ โดยนับถัดจากวันครบกำหนดถึงวันที่ผู้ขาย/ผู้รับจ้างได้นำสิ่งของมาส่งให้ผู้ซื้อ/จ้างจนถูกต้องครบถ้วน</t>
  </si>
  <si>
    <t>xxx</t>
  </si>
  <si>
    <t>yyy</t>
  </si>
  <si>
    <t>zzz</t>
  </si>
  <si>
    <t>aaaa</t>
  </si>
  <si>
    <t>(2) นายงามพล   สุวรรณถาวร</t>
  </si>
  <si>
    <t>สำนักงานคณบดี</t>
  </si>
  <si>
    <t>(3) นายธีรวุฒิ  นาคขำ</t>
  </si>
  <si>
    <t>กิจกรรมภาคฟิสิกส์</t>
  </si>
  <si>
    <t>ค่าวัสดุห้องปฏิบัติการ</t>
  </si>
  <si>
    <t>ประธานกรรมการ</t>
  </si>
  <si>
    <t>ข้อตกลงในการใช้งาน</t>
  </si>
  <si>
    <t>1.ผู้ใช้ต้องตรวจสอบ Link และสูตรทุกครั้งที่มีการแก้ไข  การใส่สูตรและรายการต่างๆมาให้เป็นแนวทางและตัวอย่างในการทำงาน</t>
  </si>
  <si>
    <t>2. ผู้ใช้ต้องตรวจสอบด้วยตัวเองทุกครั้ง จะนำรายละเอียดในแบบฟอร์มมาเป็นข้ออ้างในการทำงานไม่ได้ เนื่องจากตัวเลข</t>
  </si>
  <si>
    <t>เป็นเพียงตัวอย่างเท่านั้น</t>
  </si>
  <si>
    <t>3. การจัดทำแบบฟอร์มตัวอย่งครั้งนี้อาจเกิดข้อผิดพลาด หากพบ ติดต่อ กองงานพัสดุ โทร.1156</t>
  </si>
  <si>
    <t>หรือ แจ้งงามพล  สุวรรณถาวร  โทร.4221 เพื่อนำไปปรับปรุงต่อไป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</si>
</sst>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[$-107041E]d\ mmmm\ yyyy;@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Angsana New"/>
      <family val="1"/>
    </font>
    <font>
      <sz val="11"/>
      <color theme="1"/>
      <name val="TH SarabunPSK"/>
      <family val="2"/>
    </font>
    <font>
      <sz val="19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0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name val="Cordia New"/>
      <family val="2"/>
    </font>
    <font>
      <b/>
      <sz val="20"/>
      <name val="TH SarabunPSK"/>
      <family val="2"/>
    </font>
    <font>
      <sz val="14"/>
      <color theme="1"/>
      <name val="Angsana New"/>
      <family val="1"/>
    </font>
    <font>
      <u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rgb="FFFF0000"/>
      <name val="Angsana New"/>
      <family val="1"/>
    </font>
    <font>
      <b/>
      <sz val="10"/>
      <color theme="1"/>
      <name val="TH SarabunPSK"/>
      <family val="2"/>
    </font>
    <font>
      <sz val="16"/>
      <color rgb="FFFF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3">
    <xf numFmtId="0" fontId="0" fillId="0" borderId="0" xfId="0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43" fontId="9" fillId="0" borderId="17" xfId="1" applyFont="1" applyBorder="1" applyAlignment="1">
      <alignment vertical="center"/>
    </xf>
    <xf numFmtId="0" fontId="10" fillId="0" borderId="16" xfId="4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right" vertical="center"/>
    </xf>
    <xf numFmtId="43" fontId="7" fillId="0" borderId="4" xfId="3" applyFont="1" applyBorder="1" applyAlignment="1">
      <alignment vertical="center"/>
    </xf>
    <xf numFmtId="2" fontId="7" fillId="0" borderId="5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87" fontId="5" fillId="0" borderId="1" xfId="0" applyNumberFormat="1" applyFont="1" applyBorder="1" applyAlignment="1">
      <alignment vertical="center"/>
    </xf>
    <xf numFmtId="15" fontId="5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0" fontId="7" fillId="0" borderId="9" xfId="8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7" fillId="0" borderId="6" xfId="8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7" fillId="0" borderId="8" xfId="8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8" fillId="0" borderId="8" xfId="8" applyFont="1" applyBorder="1" applyAlignment="1">
      <alignment horizontal="center" vertical="center"/>
    </xf>
    <xf numFmtId="0" fontId="8" fillId="0" borderId="1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8" fillId="0" borderId="12" xfId="8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7" fillId="0" borderId="5" xfId="3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7" fillId="0" borderId="7" xfId="3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17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21" fillId="3" borderId="4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2" fontId="7" fillId="0" borderId="13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9" xfId="8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/>
    </xf>
    <xf numFmtId="0" fontId="7" fillId="0" borderId="10" xfId="8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5" xfId="8" applyFont="1" applyBorder="1" applyAlignment="1">
      <alignment horizontal="left" vertical="center"/>
    </xf>
    <xf numFmtId="0" fontId="10" fillId="0" borderId="10" xfId="8" applyFont="1" applyBorder="1" applyAlignment="1">
      <alignment horizontal="left" vertical="center"/>
    </xf>
    <xf numFmtId="0" fontId="10" fillId="0" borderId="6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left" vertical="center"/>
    </xf>
    <xf numFmtId="0" fontId="10" fillId="0" borderId="1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left" vertical="center"/>
    </xf>
    <xf numFmtId="0" fontId="10" fillId="0" borderId="12" xfId="8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7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2">
    <cellStyle name="Comma" xfId="1" builtinId="3"/>
    <cellStyle name="Comma 2" xfId="3"/>
    <cellStyle name="Comma 2 2" xfId="7"/>
    <cellStyle name="Comma 2 2 2" xfId="11"/>
    <cellStyle name="Comma 3" xfId="5"/>
    <cellStyle name="Comma 3 2" xfId="9"/>
    <cellStyle name="Normal" xfId="0" builtinId="0"/>
    <cellStyle name="Normal 2" xfId="2"/>
    <cellStyle name="Normal 2 2" xfId="6"/>
    <cellStyle name="Normal 2 2 2" xfId="10"/>
    <cellStyle name="Normal 3" xfId="4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686360</xdr:colOff>
      <xdr:row>8</xdr:row>
      <xdr:rowOff>42021</xdr:rowOff>
    </xdr:from>
    <xdr:to>
      <xdr:col>10</xdr:col>
      <xdr:colOff>791415</xdr:colOff>
      <xdr:row>8</xdr:row>
      <xdr:rowOff>126065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192060" y="1632696"/>
          <a:ext cx="105055" cy="84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693364</xdr:colOff>
      <xdr:row>9</xdr:row>
      <xdr:rowOff>28014</xdr:rowOff>
    </xdr:from>
    <xdr:to>
      <xdr:col>10</xdr:col>
      <xdr:colOff>798419</xdr:colOff>
      <xdr:row>9</xdr:row>
      <xdr:rowOff>112058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8199064" y="1790139"/>
          <a:ext cx="105055" cy="84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1485900</xdr:colOff>
      <xdr:row>42</xdr:row>
      <xdr:rowOff>28575</xdr:rowOff>
    </xdr:from>
    <xdr:to>
      <xdr:col>5</xdr:col>
      <xdr:colOff>1609725</xdr:colOff>
      <xdr:row>42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391025" y="7172325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257175</xdr:colOff>
      <xdr:row>39</xdr:row>
      <xdr:rowOff>28575</xdr:rowOff>
    </xdr:from>
    <xdr:to>
      <xdr:col>7</xdr:col>
      <xdr:colOff>381000</xdr:colOff>
      <xdr:row>39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048375" y="6657975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304800</xdr:colOff>
      <xdr:row>39</xdr:row>
      <xdr:rowOff>28575</xdr:rowOff>
    </xdr:from>
    <xdr:to>
      <xdr:col>11</xdr:col>
      <xdr:colOff>428625</xdr:colOff>
      <xdr:row>39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8639175" y="6657975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42</xdr:row>
      <xdr:rowOff>28575</xdr:rowOff>
    </xdr:from>
    <xdr:to>
      <xdr:col>5</xdr:col>
      <xdr:colOff>419100</xdr:colOff>
      <xdr:row>42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3200400" y="7172325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39</xdr:row>
      <xdr:rowOff>38100</xdr:rowOff>
    </xdr:from>
    <xdr:to>
      <xdr:col>5</xdr:col>
      <xdr:colOff>409575</xdr:colOff>
      <xdr:row>39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3190875" y="6667500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688622</xdr:colOff>
      <xdr:row>3</xdr:row>
      <xdr:rowOff>106892</xdr:rowOff>
    </xdr:to>
    <xdr:pic>
      <xdr:nvPicPr>
        <xdr:cNvPr id="21" name="il_fi" descr="http://202.28.17.19/historicalhall/images/stories/2011-08-20_09550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726722" cy="678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525846</xdr:colOff>
      <xdr:row>8</xdr:row>
      <xdr:rowOff>53663</xdr:rowOff>
    </xdr:from>
    <xdr:to>
      <xdr:col>11</xdr:col>
      <xdr:colOff>630901</xdr:colOff>
      <xdr:row>8</xdr:row>
      <xdr:rowOff>137707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8860221" y="1644338"/>
          <a:ext cx="105055" cy="84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693562</xdr:colOff>
      <xdr:row>39</xdr:row>
      <xdr:rowOff>32808</xdr:rowOff>
    </xdr:from>
    <xdr:to>
      <xdr:col>9</xdr:col>
      <xdr:colOff>817387</xdr:colOff>
      <xdr:row>39</xdr:row>
      <xdr:rowOff>147108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7370587" y="6662208"/>
          <a:ext cx="1238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91722</xdr:colOff>
      <xdr:row>9</xdr:row>
      <xdr:rowOff>42333</xdr:rowOff>
    </xdr:from>
    <xdr:to>
      <xdr:col>10</xdr:col>
      <xdr:colOff>196777</xdr:colOff>
      <xdr:row>9</xdr:row>
      <xdr:rowOff>126377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7597422" y="1804458"/>
          <a:ext cx="105055" cy="84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91723</xdr:colOff>
      <xdr:row>8</xdr:row>
      <xdr:rowOff>49388</xdr:rowOff>
    </xdr:from>
    <xdr:to>
      <xdr:col>10</xdr:col>
      <xdr:colOff>196778</xdr:colOff>
      <xdr:row>8</xdr:row>
      <xdr:rowOff>133432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7597423" y="1640063"/>
          <a:ext cx="105055" cy="84044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196207</xdr:colOff>
      <xdr:row>0</xdr:row>
      <xdr:rowOff>20293</xdr:rowOff>
    </xdr:from>
    <xdr:to>
      <xdr:col>3</xdr:col>
      <xdr:colOff>70234</xdr:colOff>
      <xdr:row>2</xdr:row>
      <xdr:rowOff>205383</xdr:rowOff>
    </xdr:to>
    <xdr:pic>
      <xdr:nvPicPr>
        <xdr:cNvPr id="11" name="il_fi" descr="http://202.28.17.19/historicalhall/images/stories/2011-08-20_09550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07" y="20293"/>
          <a:ext cx="698500" cy="647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7056</xdr:colOff>
      <xdr:row>0</xdr:row>
      <xdr:rowOff>7056</xdr:rowOff>
    </xdr:from>
    <xdr:to>
      <xdr:col>2</xdr:col>
      <xdr:colOff>382086</xdr:colOff>
      <xdr:row>2</xdr:row>
      <xdr:rowOff>218723</xdr:rowOff>
    </xdr:to>
    <xdr:pic>
      <xdr:nvPicPr>
        <xdr:cNvPr id="2" name="il_fi" descr="http://202.28.17.19/historicalhall/images/stories/2011-08-20_09550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256" y="7056"/>
          <a:ext cx="726722" cy="681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Q58" sqref="Q58"/>
    </sheetView>
  </sheetViews>
  <sheetFormatPr defaultColWidth="9" defaultRowHeight="13.5" customHeight="1" x14ac:dyDescent="0.2"/>
  <cols>
    <col min="1" max="1" width="6.75" style="77" customWidth="1"/>
    <col min="2" max="2" width="10.875" style="77" customWidth="1"/>
    <col min="3" max="3" width="7" style="77" customWidth="1"/>
    <col min="4" max="4" width="5.125" style="77" customWidth="1"/>
    <col min="5" max="5" width="10.25" style="77" customWidth="1"/>
    <col min="6" max="6" width="24" style="77" customWidth="1"/>
    <col min="7" max="7" width="13.875" style="77" customWidth="1"/>
    <col min="8" max="8" width="9" style="77" customWidth="1"/>
    <col min="9" max="9" width="2.625" style="77" customWidth="1"/>
    <col min="10" max="11" width="10.875" style="77" customWidth="1"/>
    <col min="12" max="12" width="12" style="77" customWidth="1"/>
    <col min="13" max="13" width="3" style="77" customWidth="1"/>
    <col min="14" max="14" width="9" style="77" customWidth="1"/>
    <col min="15" max="15" width="10.125" style="77" customWidth="1"/>
    <col min="16" max="16384" width="9" style="77"/>
  </cols>
  <sheetData>
    <row r="1" spans="1:15" ht="11.25" customHeight="1" x14ac:dyDescent="0.2">
      <c r="B1" s="173"/>
    </row>
    <row r="2" spans="1:15" ht="17.45" customHeight="1" x14ac:dyDescent="0.2">
      <c r="A2" s="75"/>
      <c r="B2" s="173"/>
      <c r="C2" s="175" t="s">
        <v>64</v>
      </c>
      <c r="D2" s="176"/>
      <c r="E2" s="176"/>
      <c r="F2" s="176"/>
      <c r="G2" s="72" t="s">
        <v>125</v>
      </c>
      <c r="H2" s="73" t="s">
        <v>126</v>
      </c>
      <c r="I2" s="76"/>
      <c r="K2" s="75"/>
      <c r="L2" s="75"/>
      <c r="M2" s="75"/>
      <c r="N2" s="75"/>
      <c r="O2" s="75"/>
    </row>
    <row r="3" spans="1:15" ht="17.45" customHeight="1" x14ac:dyDescent="0.2">
      <c r="A3" s="75"/>
      <c r="B3" s="173"/>
      <c r="C3" s="177" t="s">
        <v>65</v>
      </c>
      <c r="D3" s="177"/>
      <c r="E3" s="177"/>
      <c r="F3" s="177"/>
      <c r="G3" s="73" t="s">
        <v>127</v>
      </c>
      <c r="H3" s="73"/>
      <c r="I3" s="76"/>
      <c r="K3" s="75"/>
      <c r="L3" s="75"/>
      <c r="M3" s="75"/>
      <c r="N3" s="75"/>
      <c r="O3" s="75"/>
    </row>
    <row r="4" spans="1:15" ht="17.45" customHeight="1" x14ac:dyDescent="0.2">
      <c r="A4" s="75"/>
      <c r="B4" s="174"/>
      <c r="C4" s="178" t="s">
        <v>66</v>
      </c>
      <c r="D4" s="179"/>
      <c r="E4" s="179"/>
      <c r="F4" s="179"/>
      <c r="G4" s="74" t="s">
        <v>128</v>
      </c>
      <c r="H4" s="74"/>
      <c r="I4" s="78"/>
      <c r="J4" s="79"/>
      <c r="K4" s="80"/>
      <c r="L4" s="80"/>
      <c r="M4" s="75"/>
    </row>
    <row r="5" spans="1:15" ht="13.5" customHeight="1" x14ac:dyDescent="0.2">
      <c r="A5" s="75"/>
      <c r="B5" s="81"/>
      <c r="C5" s="81"/>
      <c r="D5" s="81"/>
      <c r="E5" s="81"/>
      <c r="F5" s="82"/>
      <c r="G5" s="83"/>
      <c r="H5" s="84"/>
      <c r="I5" s="84"/>
      <c r="J5" s="84"/>
      <c r="K5" s="85"/>
      <c r="L5" s="85"/>
      <c r="M5" s="85"/>
      <c r="N5" s="86" t="s">
        <v>36</v>
      </c>
      <c r="O5" s="87" t="s">
        <v>37</v>
      </c>
    </row>
    <row r="6" spans="1:15" ht="13.5" customHeight="1" x14ac:dyDescent="0.2">
      <c r="A6" s="75"/>
      <c r="B6" s="84" t="s">
        <v>1</v>
      </c>
      <c r="C6" s="127">
        <v>10100</v>
      </c>
      <c r="D6" s="84"/>
      <c r="E6" s="84" t="s">
        <v>0</v>
      </c>
      <c r="F6" s="116" t="s">
        <v>12</v>
      </c>
      <c r="G6" s="75"/>
      <c r="H6" s="75"/>
      <c r="I6" s="75"/>
      <c r="J6" s="75"/>
      <c r="K6" s="75"/>
      <c r="L6" s="75"/>
      <c r="M6" s="88"/>
      <c r="N6" s="89" t="s">
        <v>27</v>
      </c>
      <c r="O6" s="90"/>
    </row>
    <row r="7" spans="1:15" ht="13.5" customHeight="1" x14ac:dyDescent="0.2">
      <c r="A7" s="75"/>
      <c r="B7" s="75" t="s">
        <v>2</v>
      </c>
      <c r="C7" s="128">
        <v>10</v>
      </c>
      <c r="D7" s="75"/>
      <c r="E7" s="75" t="s">
        <v>7</v>
      </c>
      <c r="F7" s="124" t="s">
        <v>99</v>
      </c>
      <c r="G7" s="125"/>
      <c r="H7" s="75"/>
      <c r="I7" s="75"/>
      <c r="J7" s="91" t="s">
        <v>22</v>
      </c>
      <c r="K7" s="180">
        <v>5000000</v>
      </c>
      <c r="L7" s="181"/>
      <c r="M7" s="88"/>
      <c r="N7" s="92" t="s">
        <v>31</v>
      </c>
      <c r="O7" s="93"/>
    </row>
    <row r="8" spans="1:15" ht="13.5" customHeight="1" x14ac:dyDescent="0.2">
      <c r="A8" s="75"/>
      <c r="B8" s="75" t="s">
        <v>3</v>
      </c>
      <c r="C8" s="128">
        <v>30403</v>
      </c>
      <c r="D8" s="75"/>
      <c r="E8" s="75" t="s">
        <v>8</v>
      </c>
      <c r="F8" s="124" t="s">
        <v>129</v>
      </c>
      <c r="G8" s="125"/>
      <c r="H8" s="75"/>
      <c r="I8" s="75"/>
      <c r="J8" s="94" t="s">
        <v>23</v>
      </c>
      <c r="K8" s="95" t="s">
        <v>130</v>
      </c>
      <c r="L8" s="96">
        <f>K7</f>
        <v>5000000</v>
      </c>
      <c r="M8" s="84" t="s">
        <v>61</v>
      </c>
      <c r="N8" s="92" t="s">
        <v>28</v>
      </c>
      <c r="O8" s="93"/>
    </row>
    <row r="9" spans="1:15" ht="13.5" customHeight="1" x14ac:dyDescent="0.2">
      <c r="A9" s="75"/>
      <c r="B9" s="75" t="s">
        <v>4</v>
      </c>
      <c r="C9" s="128" t="s">
        <v>155</v>
      </c>
      <c r="D9" s="75"/>
      <c r="E9" s="75" t="s">
        <v>9</v>
      </c>
      <c r="F9" s="124" t="s">
        <v>95</v>
      </c>
      <c r="G9" s="125"/>
      <c r="H9" s="75"/>
      <c r="I9" s="75"/>
      <c r="J9" s="97" t="s">
        <v>24</v>
      </c>
      <c r="K9" s="95" t="s">
        <v>96</v>
      </c>
      <c r="L9" s="98"/>
      <c r="M9" s="84"/>
      <c r="N9" s="92" t="s">
        <v>29</v>
      </c>
      <c r="O9" s="93">
        <f>L31</f>
        <v>20279.71</v>
      </c>
    </row>
    <row r="10" spans="1:15" ht="13.5" customHeight="1" x14ac:dyDescent="0.2">
      <c r="A10" s="75"/>
      <c r="B10" s="75" t="s">
        <v>5</v>
      </c>
      <c r="C10" s="128" t="s">
        <v>156</v>
      </c>
      <c r="D10" s="75"/>
      <c r="E10" s="75" t="s">
        <v>10</v>
      </c>
      <c r="F10" s="124" t="s">
        <v>162</v>
      </c>
      <c r="G10" s="125"/>
      <c r="H10" s="75"/>
      <c r="I10" s="75"/>
      <c r="J10" s="99"/>
      <c r="K10" s="100" t="s">
        <v>63</v>
      </c>
      <c r="L10" s="101"/>
      <c r="M10" s="75"/>
      <c r="N10" s="92" t="s">
        <v>30</v>
      </c>
      <c r="O10" s="93"/>
    </row>
    <row r="11" spans="1:15" ht="13.5" customHeight="1" x14ac:dyDescent="0.2">
      <c r="A11" s="75"/>
      <c r="B11" s="75" t="s">
        <v>6</v>
      </c>
      <c r="C11" s="128" t="s">
        <v>157</v>
      </c>
      <c r="D11" s="75"/>
      <c r="E11" s="75" t="s">
        <v>11</v>
      </c>
      <c r="F11" s="124" t="s">
        <v>162</v>
      </c>
      <c r="G11" s="125"/>
      <c r="H11" s="75"/>
      <c r="I11" s="75"/>
      <c r="J11" s="75"/>
      <c r="K11" s="75"/>
      <c r="L11" s="84"/>
      <c r="M11" s="75"/>
      <c r="N11" s="92" t="s">
        <v>32</v>
      </c>
      <c r="O11" s="93"/>
    </row>
    <row r="12" spans="1:15" ht="13.5" customHeight="1" x14ac:dyDescent="0.2">
      <c r="A12" s="75"/>
      <c r="B12" s="80" t="s">
        <v>14</v>
      </c>
      <c r="C12" s="122" t="s">
        <v>158</v>
      </c>
      <c r="D12" s="80"/>
      <c r="E12" s="80" t="s">
        <v>13</v>
      </c>
      <c r="F12" s="124" t="s">
        <v>163</v>
      </c>
      <c r="G12" s="80"/>
      <c r="H12" s="80"/>
      <c r="I12" s="80"/>
      <c r="J12" s="170" t="s">
        <v>131</v>
      </c>
      <c r="K12" s="171"/>
      <c r="L12" s="172"/>
      <c r="M12" s="75"/>
      <c r="N12" s="92" t="s">
        <v>33</v>
      </c>
      <c r="O12" s="93"/>
    </row>
    <row r="13" spans="1:15" ht="13.5" customHeight="1" x14ac:dyDescent="0.2">
      <c r="A13" s="75"/>
      <c r="B13" s="81"/>
      <c r="C13" s="81"/>
      <c r="D13" s="81"/>
      <c r="E13" s="81"/>
      <c r="F13" s="102"/>
      <c r="G13" s="103" t="s">
        <v>17</v>
      </c>
      <c r="H13" s="117">
        <f>L31</f>
        <v>20279.71</v>
      </c>
      <c r="I13" s="104" t="s">
        <v>20</v>
      </c>
      <c r="J13" s="182" t="s">
        <v>132</v>
      </c>
      <c r="K13" s="183"/>
      <c r="L13" s="184"/>
      <c r="M13" s="75"/>
      <c r="N13" s="92" t="s">
        <v>34</v>
      </c>
      <c r="O13" s="93"/>
    </row>
    <row r="14" spans="1:15" ht="13.5" customHeight="1" x14ac:dyDescent="0.2">
      <c r="A14" s="75"/>
      <c r="B14" s="116" t="s">
        <v>15</v>
      </c>
      <c r="C14" s="84"/>
      <c r="D14" s="84"/>
      <c r="E14" s="84"/>
      <c r="F14" s="105"/>
      <c r="G14" s="106" t="s">
        <v>18</v>
      </c>
      <c r="H14" s="113">
        <v>5</v>
      </c>
      <c r="I14" s="84" t="s">
        <v>19</v>
      </c>
      <c r="J14" s="185" t="s">
        <v>25</v>
      </c>
      <c r="K14" s="186"/>
      <c r="L14" s="187"/>
      <c r="M14" s="75"/>
      <c r="N14" s="92" t="s">
        <v>35</v>
      </c>
      <c r="O14" s="107" t="s">
        <v>72</v>
      </c>
    </row>
    <row r="15" spans="1:15" ht="13.5" customHeight="1" x14ac:dyDescent="0.2">
      <c r="A15" s="75"/>
      <c r="B15" s="80" t="s">
        <v>16</v>
      </c>
      <c r="C15" s="80"/>
      <c r="D15" s="80"/>
      <c r="E15" s="80"/>
      <c r="F15" s="108"/>
      <c r="G15" s="109" t="s">
        <v>21</v>
      </c>
      <c r="H15" s="118">
        <f>L31</f>
        <v>20279.71</v>
      </c>
      <c r="I15" s="80" t="s">
        <v>20</v>
      </c>
      <c r="J15" s="188" t="s">
        <v>26</v>
      </c>
      <c r="K15" s="189"/>
      <c r="L15" s="190"/>
      <c r="M15" s="75"/>
      <c r="N15" s="110" t="s">
        <v>38</v>
      </c>
      <c r="O15" s="111"/>
    </row>
    <row r="16" spans="1:15" ht="15" customHeigh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13.5" customHeight="1" x14ac:dyDescent="0.2">
      <c r="A17" s="75"/>
      <c r="B17" s="191" t="s">
        <v>39</v>
      </c>
      <c r="C17" s="152" t="s">
        <v>40</v>
      </c>
      <c r="D17" s="193"/>
      <c r="E17" s="193"/>
      <c r="F17" s="193"/>
      <c r="G17" s="153"/>
      <c r="H17" s="152" t="s">
        <v>41</v>
      </c>
      <c r="I17" s="153"/>
      <c r="J17" s="194" t="s">
        <v>43</v>
      </c>
      <c r="K17" s="158" t="s">
        <v>42</v>
      </c>
      <c r="L17" s="160"/>
      <c r="M17" s="152" t="s">
        <v>50</v>
      </c>
      <c r="N17" s="153"/>
      <c r="O17" s="119" t="s">
        <v>51</v>
      </c>
    </row>
    <row r="18" spans="1:15" ht="13.5" customHeight="1" x14ac:dyDescent="0.2">
      <c r="A18" s="75"/>
      <c r="B18" s="192"/>
      <c r="C18" s="154"/>
      <c r="D18" s="179"/>
      <c r="E18" s="179"/>
      <c r="F18" s="179"/>
      <c r="G18" s="155"/>
      <c r="H18" s="154"/>
      <c r="I18" s="155"/>
      <c r="J18" s="192"/>
      <c r="K18" s="120" t="s">
        <v>44</v>
      </c>
      <c r="L18" s="120" t="s">
        <v>45</v>
      </c>
      <c r="M18" s="154" t="s">
        <v>44</v>
      </c>
      <c r="N18" s="155"/>
      <c r="O18" s="121"/>
    </row>
    <row r="19" spans="1:15" ht="13.5" customHeight="1" x14ac:dyDescent="0.2">
      <c r="A19" s="75"/>
      <c r="B19" s="130">
        <v>1</v>
      </c>
      <c r="C19" s="162" t="s">
        <v>133</v>
      </c>
      <c r="D19" s="163"/>
      <c r="E19" s="163"/>
      <c r="F19" s="163"/>
      <c r="G19" s="164"/>
      <c r="H19" s="165">
        <v>800</v>
      </c>
      <c r="I19" s="166"/>
      <c r="J19" s="131" t="s">
        <v>134</v>
      </c>
      <c r="K19" s="132">
        <v>0.25</v>
      </c>
      <c r="L19" s="129">
        <f>K19*H19</f>
        <v>200</v>
      </c>
      <c r="M19" s="156"/>
      <c r="N19" s="157"/>
      <c r="O19" s="87"/>
    </row>
    <row r="20" spans="1:15" ht="13.5" customHeight="1" x14ac:dyDescent="0.2">
      <c r="A20" s="75"/>
      <c r="B20" s="130">
        <f>B19+1</f>
        <v>2</v>
      </c>
      <c r="C20" s="162" t="s">
        <v>135</v>
      </c>
      <c r="D20" s="163"/>
      <c r="E20" s="163"/>
      <c r="F20" s="163"/>
      <c r="G20" s="164"/>
      <c r="H20" s="165">
        <v>300</v>
      </c>
      <c r="I20" s="166"/>
      <c r="J20" s="133" t="s">
        <v>134</v>
      </c>
      <c r="K20" s="134">
        <v>0.25</v>
      </c>
      <c r="L20" s="112">
        <f t="shared" ref="L20:L28" si="0">K20*H20</f>
        <v>75</v>
      </c>
      <c r="M20" s="156"/>
      <c r="N20" s="157"/>
      <c r="O20" s="135"/>
    </row>
    <row r="21" spans="1:15" ht="13.5" customHeight="1" x14ac:dyDescent="0.2">
      <c r="A21" s="75"/>
      <c r="B21" s="130">
        <f t="shared" ref="B21:B28" si="1">B20+1</f>
        <v>3</v>
      </c>
      <c r="C21" s="162" t="s">
        <v>136</v>
      </c>
      <c r="D21" s="163"/>
      <c r="E21" s="163"/>
      <c r="F21" s="163"/>
      <c r="G21" s="164"/>
      <c r="H21" s="165">
        <v>4</v>
      </c>
      <c r="I21" s="166"/>
      <c r="J21" s="133" t="s">
        <v>137</v>
      </c>
      <c r="K21" s="134">
        <v>420</v>
      </c>
      <c r="L21" s="112">
        <f t="shared" si="0"/>
        <v>1680</v>
      </c>
      <c r="M21" s="156"/>
      <c r="N21" s="157"/>
      <c r="O21" s="87"/>
    </row>
    <row r="22" spans="1:15" ht="13.5" customHeight="1" x14ac:dyDescent="0.2">
      <c r="A22" s="75"/>
      <c r="B22" s="130">
        <f t="shared" si="1"/>
        <v>4</v>
      </c>
      <c r="C22" s="162" t="s">
        <v>138</v>
      </c>
      <c r="D22" s="163"/>
      <c r="E22" s="163"/>
      <c r="F22" s="163"/>
      <c r="G22" s="164"/>
      <c r="H22" s="165">
        <v>10</v>
      </c>
      <c r="I22" s="166"/>
      <c r="J22" s="133" t="s">
        <v>139</v>
      </c>
      <c r="K22" s="134">
        <v>156</v>
      </c>
      <c r="L22" s="112">
        <f t="shared" si="0"/>
        <v>1560</v>
      </c>
      <c r="M22" s="156"/>
      <c r="N22" s="157"/>
      <c r="O22" s="87"/>
    </row>
    <row r="23" spans="1:15" ht="13.5" customHeight="1" x14ac:dyDescent="0.2">
      <c r="A23" s="75"/>
      <c r="B23" s="130">
        <f t="shared" si="1"/>
        <v>5</v>
      </c>
      <c r="C23" s="162" t="s">
        <v>140</v>
      </c>
      <c r="D23" s="163"/>
      <c r="E23" s="163"/>
      <c r="F23" s="163"/>
      <c r="G23" s="164"/>
      <c r="H23" s="165">
        <v>3</v>
      </c>
      <c r="I23" s="166"/>
      <c r="J23" s="133" t="s">
        <v>141</v>
      </c>
      <c r="K23" s="134">
        <v>450</v>
      </c>
      <c r="L23" s="112">
        <f t="shared" si="0"/>
        <v>1350</v>
      </c>
      <c r="M23" s="156"/>
      <c r="N23" s="157"/>
      <c r="O23" s="87"/>
    </row>
    <row r="24" spans="1:15" ht="13.5" customHeight="1" x14ac:dyDescent="0.2">
      <c r="A24" s="75"/>
      <c r="B24" s="130">
        <f t="shared" si="1"/>
        <v>6</v>
      </c>
      <c r="C24" s="162" t="s">
        <v>142</v>
      </c>
      <c r="D24" s="163"/>
      <c r="E24" s="163"/>
      <c r="F24" s="163"/>
      <c r="G24" s="164"/>
      <c r="H24" s="165">
        <v>14</v>
      </c>
      <c r="I24" s="166"/>
      <c r="J24" s="133" t="s">
        <v>134</v>
      </c>
      <c r="K24" s="134">
        <v>350</v>
      </c>
      <c r="L24" s="112">
        <f t="shared" si="0"/>
        <v>4900</v>
      </c>
      <c r="M24" s="156"/>
      <c r="N24" s="157"/>
      <c r="O24" s="87"/>
    </row>
    <row r="25" spans="1:15" ht="13.5" customHeight="1" x14ac:dyDescent="0.2">
      <c r="A25" s="75"/>
      <c r="B25" s="130">
        <f t="shared" si="1"/>
        <v>7</v>
      </c>
      <c r="C25" s="162" t="s">
        <v>143</v>
      </c>
      <c r="D25" s="163"/>
      <c r="E25" s="163"/>
      <c r="F25" s="163"/>
      <c r="G25" s="164"/>
      <c r="H25" s="165">
        <v>9</v>
      </c>
      <c r="I25" s="166"/>
      <c r="J25" s="133" t="s">
        <v>144</v>
      </c>
      <c r="K25" s="134">
        <v>550</v>
      </c>
      <c r="L25" s="112">
        <f t="shared" si="0"/>
        <v>4950</v>
      </c>
      <c r="M25" s="156"/>
      <c r="N25" s="157"/>
      <c r="O25" s="87"/>
    </row>
    <row r="26" spans="1:15" ht="13.5" customHeight="1" x14ac:dyDescent="0.2">
      <c r="A26" s="75"/>
      <c r="B26" s="130">
        <f t="shared" si="1"/>
        <v>8</v>
      </c>
      <c r="C26" s="162" t="s">
        <v>145</v>
      </c>
      <c r="D26" s="163"/>
      <c r="E26" s="163"/>
      <c r="F26" s="163"/>
      <c r="G26" s="164"/>
      <c r="H26" s="165">
        <v>10</v>
      </c>
      <c r="I26" s="166"/>
      <c r="J26" s="133" t="s">
        <v>139</v>
      </c>
      <c r="K26" s="134">
        <v>140</v>
      </c>
      <c r="L26" s="112">
        <f t="shared" si="0"/>
        <v>1400</v>
      </c>
      <c r="M26" s="156"/>
      <c r="N26" s="157"/>
      <c r="O26" s="87"/>
    </row>
    <row r="27" spans="1:15" ht="13.5" customHeight="1" x14ac:dyDescent="0.2">
      <c r="A27" s="75"/>
      <c r="B27" s="130">
        <f t="shared" si="1"/>
        <v>9</v>
      </c>
      <c r="C27" s="162" t="s">
        <v>146</v>
      </c>
      <c r="D27" s="163"/>
      <c r="E27" s="163"/>
      <c r="F27" s="163"/>
      <c r="G27" s="164"/>
      <c r="H27" s="165">
        <v>2</v>
      </c>
      <c r="I27" s="166"/>
      <c r="J27" s="133" t="s">
        <v>147</v>
      </c>
      <c r="K27" s="134">
        <v>990</v>
      </c>
      <c r="L27" s="112">
        <f t="shared" si="0"/>
        <v>1980</v>
      </c>
      <c r="M27" s="156"/>
      <c r="N27" s="157"/>
      <c r="O27" s="87"/>
    </row>
    <row r="28" spans="1:15" ht="13.5" customHeight="1" x14ac:dyDescent="0.2">
      <c r="A28" s="75"/>
      <c r="B28" s="126">
        <f t="shared" si="1"/>
        <v>10</v>
      </c>
      <c r="C28" s="162" t="s">
        <v>148</v>
      </c>
      <c r="D28" s="163"/>
      <c r="E28" s="163"/>
      <c r="F28" s="163"/>
      <c r="G28" s="164"/>
      <c r="H28" s="165">
        <v>39</v>
      </c>
      <c r="I28" s="166"/>
      <c r="J28" s="133" t="s">
        <v>149</v>
      </c>
      <c r="K28" s="134">
        <v>22</v>
      </c>
      <c r="L28" s="112">
        <f t="shared" si="0"/>
        <v>858</v>
      </c>
      <c r="M28" s="156"/>
      <c r="N28" s="157"/>
      <c r="O28" s="136"/>
    </row>
    <row r="29" spans="1:15" ht="12" customHeigh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113" t="s">
        <v>46</v>
      </c>
      <c r="K29" s="113" t="s">
        <v>49</v>
      </c>
      <c r="L29" s="114">
        <f>SUM(L19:L28)</f>
        <v>18953</v>
      </c>
      <c r="M29" s="113" t="s">
        <v>20</v>
      </c>
      <c r="N29" s="75"/>
      <c r="O29" s="75"/>
    </row>
    <row r="30" spans="1:15" ht="13.5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113" t="s">
        <v>47</v>
      </c>
      <c r="K30" s="113" t="s">
        <v>49</v>
      </c>
      <c r="L30" s="114">
        <f>L29*K50/100</f>
        <v>1326.71</v>
      </c>
      <c r="M30" s="113" t="s">
        <v>20</v>
      </c>
      <c r="N30" s="75"/>
      <c r="O30" s="75"/>
    </row>
    <row r="31" spans="1:15" ht="13.5" customHeight="1" x14ac:dyDescent="0.2">
      <c r="A31" s="75"/>
      <c r="B31" s="75"/>
      <c r="C31" s="75"/>
      <c r="D31" s="75"/>
      <c r="E31" s="123" t="s">
        <v>78</v>
      </c>
      <c r="F31" s="161" t="str">
        <f>BAHTTEXT(L31)</f>
        <v>สองหมื่นสองร้อยเจ็ดสิบเก้าบาทเจ็ดสิบเอ็ดสตางค์</v>
      </c>
      <c r="G31" s="161"/>
      <c r="H31" s="161"/>
      <c r="I31" s="75"/>
      <c r="J31" s="113" t="s">
        <v>48</v>
      </c>
      <c r="K31" s="113" t="s">
        <v>49</v>
      </c>
      <c r="L31" s="115">
        <f>SUM(L29:L30)</f>
        <v>20279.71</v>
      </c>
      <c r="M31" s="113" t="s">
        <v>20</v>
      </c>
      <c r="N31" s="75"/>
      <c r="O31" s="75"/>
    </row>
    <row r="32" spans="1:15" ht="13.5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5" customHeight="1" x14ac:dyDescent="0.2">
      <c r="A33" s="75"/>
      <c r="B33" s="113" t="s">
        <v>52</v>
      </c>
      <c r="C33" s="75"/>
      <c r="D33" s="75" t="s">
        <v>73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9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ht="13.5" customHeight="1" x14ac:dyDescent="0.2">
      <c r="A35" s="75"/>
      <c r="B35" s="158" t="s">
        <v>53</v>
      </c>
      <c r="C35" s="159"/>
      <c r="D35" s="159"/>
      <c r="E35" s="159"/>
      <c r="F35" s="159"/>
      <c r="G35" s="160"/>
      <c r="H35" s="158" t="s">
        <v>54</v>
      </c>
      <c r="I35" s="159"/>
      <c r="J35" s="159"/>
      <c r="K35" s="158" t="s">
        <v>8</v>
      </c>
      <c r="L35" s="159"/>
      <c r="M35" s="159"/>
      <c r="N35" s="159"/>
      <c r="O35" s="160"/>
    </row>
    <row r="36" spans="1:15" ht="13.5" customHeight="1" x14ac:dyDescent="0.2">
      <c r="A36" s="75"/>
      <c r="B36" s="148" t="s">
        <v>150</v>
      </c>
      <c r="C36" s="149"/>
      <c r="D36" s="149"/>
      <c r="E36" s="149"/>
      <c r="F36" s="149"/>
      <c r="G36" s="150"/>
      <c r="H36" s="148" t="s">
        <v>164</v>
      </c>
      <c r="I36" s="149"/>
      <c r="J36" s="150"/>
      <c r="K36" s="148" t="s">
        <v>129</v>
      </c>
      <c r="L36" s="149"/>
      <c r="M36" s="149"/>
      <c r="N36" s="149"/>
      <c r="O36" s="150"/>
    </row>
    <row r="37" spans="1:15" ht="13.5" customHeight="1" x14ac:dyDescent="0.2">
      <c r="A37" s="75"/>
      <c r="B37" s="148" t="s">
        <v>159</v>
      </c>
      <c r="C37" s="149"/>
      <c r="D37" s="149"/>
      <c r="E37" s="149"/>
      <c r="F37" s="149"/>
      <c r="G37" s="150"/>
      <c r="H37" s="148" t="s">
        <v>55</v>
      </c>
      <c r="I37" s="149"/>
      <c r="J37" s="150"/>
      <c r="K37" s="148" t="s">
        <v>160</v>
      </c>
      <c r="L37" s="149"/>
      <c r="M37" s="149"/>
      <c r="N37" s="149"/>
      <c r="O37" s="150"/>
    </row>
    <row r="38" spans="1:15" ht="13.5" customHeight="1" x14ac:dyDescent="0.2">
      <c r="A38" s="75"/>
      <c r="B38" s="148" t="s">
        <v>161</v>
      </c>
      <c r="C38" s="149"/>
      <c r="D38" s="149"/>
      <c r="E38" s="149"/>
      <c r="F38" s="149"/>
      <c r="G38" s="150"/>
      <c r="H38" s="148" t="s">
        <v>55</v>
      </c>
      <c r="I38" s="149"/>
      <c r="J38" s="150"/>
      <c r="K38" s="148" t="s">
        <v>160</v>
      </c>
      <c r="L38" s="149"/>
      <c r="M38" s="149"/>
      <c r="N38" s="149"/>
      <c r="O38" s="150"/>
    </row>
    <row r="39" spans="1:15" ht="13.5" customHeight="1" x14ac:dyDescent="0.2">
      <c r="A39" s="75"/>
      <c r="B39" s="113" t="s">
        <v>56</v>
      </c>
      <c r="C39" s="113"/>
      <c r="D39" s="113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15" ht="13.5" customHeight="1" x14ac:dyDescent="0.2">
      <c r="A40" s="75"/>
      <c r="B40" s="198" t="s">
        <v>62</v>
      </c>
      <c r="C40" s="198"/>
      <c r="D40" s="75" t="s">
        <v>60</v>
      </c>
      <c r="E40" s="75"/>
      <c r="F40" s="167" t="s">
        <v>71</v>
      </c>
      <c r="G40" s="168"/>
      <c r="H40" s="167" t="s">
        <v>69</v>
      </c>
      <c r="I40" s="169"/>
      <c r="J40" s="169"/>
      <c r="K40" s="168"/>
      <c r="L40" s="204" t="s">
        <v>67</v>
      </c>
      <c r="M40" s="205"/>
      <c r="N40" s="205"/>
      <c r="O40" s="206"/>
    </row>
    <row r="41" spans="1:15" ht="13.5" customHeight="1" x14ac:dyDescent="0.2">
      <c r="A41" s="75"/>
      <c r="F41" s="201" t="s">
        <v>74</v>
      </c>
      <c r="G41" s="203"/>
      <c r="H41" s="201"/>
      <c r="I41" s="202"/>
      <c r="J41" s="202"/>
      <c r="K41" s="203"/>
      <c r="L41" s="106"/>
      <c r="M41" s="84"/>
      <c r="N41" s="84"/>
      <c r="O41" s="105"/>
    </row>
    <row r="42" spans="1:15" ht="13.5" customHeight="1" x14ac:dyDescent="0.2">
      <c r="A42" s="75"/>
      <c r="B42" s="198" t="s">
        <v>62</v>
      </c>
      <c r="C42" s="198"/>
      <c r="D42" s="75" t="s">
        <v>57</v>
      </c>
      <c r="E42" s="75"/>
      <c r="F42" s="201" t="s">
        <v>68</v>
      </c>
      <c r="G42" s="203"/>
      <c r="H42" s="201"/>
      <c r="I42" s="202"/>
      <c r="J42" s="202"/>
      <c r="K42" s="203"/>
      <c r="L42" s="195"/>
      <c r="M42" s="196"/>
      <c r="N42" s="196"/>
      <c r="O42" s="197"/>
    </row>
    <row r="43" spans="1:15" ht="13.5" customHeight="1" x14ac:dyDescent="0.2">
      <c r="A43" s="75"/>
      <c r="F43" s="199" t="s">
        <v>70</v>
      </c>
      <c r="G43" s="200"/>
      <c r="H43" s="201"/>
      <c r="I43" s="202"/>
      <c r="J43" s="202"/>
      <c r="K43" s="203"/>
      <c r="L43" s="195"/>
      <c r="M43" s="196"/>
      <c r="N43" s="196"/>
      <c r="O43" s="197"/>
    </row>
    <row r="44" spans="1:15" ht="13.5" customHeight="1" x14ac:dyDescent="0.2">
      <c r="A44" s="75"/>
      <c r="B44" s="198" t="s">
        <v>62</v>
      </c>
      <c r="C44" s="198"/>
      <c r="D44" s="75" t="s">
        <v>58</v>
      </c>
      <c r="E44" s="75"/>
      <c r="F44" s="201"/>
      <c r="G44" s="203"/>
      <c r="H44" s="201"/>
      <c r="I44" s="202"/>
      <c r="J44" s="202"/>
      <c r="K44" s="203"/>
      <c r="L44" s="195"/>
      <c r="M44" s="196"/>
      <c r="N44" s="196"/>
      <c r="O44" s="197"/>
    </row>
    <row r="45" spans="1:15" ht="13.5" customHeight="1" x14ac:dyDescent="0.2">
      <c r="A45" s="75"/>
      <c r="B45" s="75"/>
      <c r="C45" s="75"/>
      <c r="D45" s="75"/>
      <c r="E45" s="75"/>
      <c r="F45" s="201" t="s">
        <v>75</v>
      </c>
      <c r="G45" s="203"/>
      <c r="H45" s="199" t="s">
        <v>79</v>
      </c>
      <c r="I45" s="207"/>
      <c r="J45" s="207"/>
      <c r="K45" s="200"/>
      <c r="L45" s="201" t="s">
        <v>76</v>
      </c>
      <c r="M45" s="202"/>
      <c r="N45" s="202"/>
      <c r="O45" s="203"/>
    </row>
    <row r="46" spans="1:15" ht="13.5" customHeight="1" x14ac:dyDescent="0.2">
      <c r="A46" s="75"/>
      <c r="B46" s="198" t="s">
        <v>62</v>
      </c>
      <c r="C46" s="198"/>
      <c r="D46" s="75" t="s">
        <v>59</v>
      </c>
      <c r="E46" s="75"/>
      <c r="F46" s="208" t="s">
        <v>68</v>
      </c>
      <c r="G46" s="209"/>
      <c r="H46" s="208" t="s">
        <v>68</v>
      </c>
      <c r="I46" s="210"/>
      <c r="J46" s="210"/>
      <c r="K46" s="209"/>
      <c r="L46" s="208" t="s">
        <v>68</v>
      </c>
      <c r="M46" s="210"/>
      <c r="N46" s="210"/>
      <c r="O46" s="209"/>
    </row>
    <row r="48" spans="1:15" ht="13.5" customHeight="1" x14ac:dyDescent="0.2">
      <c r="B48" s="143" t="s">
        <v>165</v>
      </c>
      <c r="C48" s="141"/>
      <c r="D48" s="137"/>
      <c r="E48" s="137"/>
      <c r="F48" s="137"/>
      <c r="G48" s="137"/>
      <c r="H48" s="137"/>
      <c r="J48" s="139"/>
      <c r="K48" s="139"/>
      <c r="L48" s="139"/>
    </row>
    <row r="49" spans="2:12" ht="13.5" customHeight="1" x14ac:dyDescent="0.2">
      <c r="B49" s="145" t="s">
        <v>166</v>
      </c>
      <c r="C49" s="146"/>
      <c r="D49" s="147"/>
      <c r="E49" s="147"/>
      <c r="F49" s="147"/>
      <c r="G49" s="147"/>
      <c r="H49" s="147"/>
      <c r="J49" s="139"/>
      <c r="K49" s="140" t="s">
        <v>47</v>
      </c>
      <c r="L49" s="141"/>
    </row>
    <row r="50" spans="2:12" ht="13.5" customHeight="1" x14ac:dyDescent="0.2">
      <c r="B50" s="145" t="s">
        <v>167</v>
      </c>
      <c r="C50" s="145"/>
      <c r="D50" s="145"/>
      <c r="E50" s="145"/>
      <c r="F50" s="145"/>
      <c r="G50" s="145"/>
      <c r="H50" s="145"/>
      <c r="J50" s="139"/>
      <c r="K50" s="140">
        <v>7</v>
      </c>
      <c r="L50" s="141"/>
    </row>
    <row r="51" spans="2:12" ht="13.5" customHeight="1" x14ac:dyDescent="0.2">
      <c r="B51" s="151" t="s">
        <v>168</v>
      </c>
      <c r="C51" s="151"/>
      <c r="D51" s="151"/>
      <c r="E51" s="151"/>
      <c r="F51" s="151"/>
      <c r="G51" s="151"/>
      <c r="H51" s="151"/>
      <c r="J51" s="139"/>
      <c r="K51" s="141"/>
      <c r="L51" s="141"/>
    </row>
    <row r="52" spans="2:12" ht="13.5" customHeight="1" x14ac:dyDescent="0.2">
      <c r="B52" s="151" t="s">
        <v>169</v>
      </c>
      <c r="C52" s="151"/>
      <c r="D52" s="151"/>
      <c r="E52" s="151"/>
      <c r="F52" s="151"/>
      <c r="G52" s="151"/>
      <c r="H52" s="151"/>
      <c r="J52" s="139"/>
      <c r="K52" s="142" t="s">
        <v>151</v>
      </c>
      <c r="L52" s="142"/>
    </row>
    <row r="53" spans="2:12" ht="13.5" customHeight="1" x14ac:dyDescent="0.2">
      <c r="B53" s="151" t="s">
        <v>170</v>
      </c>
      <c r="C53" s="151"/>
      <c r="D53" s="151"/>
      <c r="E53" s="151"/>
      <c r="F53" s="151"/>
      <c r="G53" s="151"/>
      <c r="H53" s="151"/>
      <c r="J53" s="139"/>
      <c r="K53" s="142" t="s">
        <v>152</v>
      </c>
      <c r="L53" s="142"/>
    </row>
    <row r="54" spans="2:12" ht="13.5" customHeight="1" x14ac:dyDescent="0.2">
      <c r="B54" s="147"/>
      <c r="C54" s="147"/>
      <c r="D54" s="147"/>
      <c r="E54" s="147"/>
      <c r="F54" s="147"/>
      <c r="G54" s="147"/>
      <c r="H54" s="147"/>
      <c r="J54" s="139"/>
      <c r="K54" s="139"/>
      <c r="L54" s="139"/>
    </row>
    <row r="55" spans="2:12" ht="13.5" customHeight="1" x14ac:dyDescent="0.2">
      <c r="B55" s="147"/>
      <c r="C55" s="147"/>
      <c r="D55" s="147"/>
      <c r="E55" s="147"/>
      <c r="F55" s="147"/>
      <c r="G55" s="147"/>
      <c r="H55" s="147"/>
      <c r="J55" s="139"/>
      <c r="K55" s="139"/>
      <c r="L55" s="139"/>
    </row>
  </sheetData>
  <mergeCells count="86">
    <mergeCell ref="M20:N20"/>
    <mergeCell ref="M21:N21"/>
    <mergeCell ref="M22:N22"/>
    <mergeCell ref="M23:N23"/>
    <mergeCell ref="M24:N24"/>
    <mergeCell ref="M26:N26"/>
    <mergeCell ref="F43:G43"/>
    <mergeCell ref="H43:K43"/>
    <mergeCell ref="L43:O43"/>
    <mergeCell ref="B44:C44"/>
    <mergeCell ref="F44:G44"/>
    <mergeCell ref="H44:K44"/>
    <mergeCell ref="L44:O44"/>
    <mergeCell ref="M27:N27"/>
    <mergeCell ref="M28:N28"/>
    <mergeCell ref="L40:O40"/>
    <mergeCell ref="F41:G41"/>
    <mergeCell ref="H41:K41"/>
    <mergeCell ref="B42:C42"/>
    <mergeCell ref="F42:G42"/>
    <mergeCell ref="H42:K42"/>
    <mergeCell ref="K17:L17"/>
    <mergeCell ref="C21:G21"/>
    <mergeCell ref="C20:G20"/>
    <mergeCell ref="C19:G19"/>
    <mergeCell ref="L42:O42"/>
    <mergeCell ref="B36:G36"/>
    <mergeCell ref="K36:O36"/>
    <mergeCell ref="B40:C40"/>
    <mergeCell ref="C23:G23"/>
    <mergeCell ref="H19:I19"/>
    <mergeCell ref="H20:I20"/>
    <mergeCell ref="H21:I21"/>
    <mergeCell ref="H22:I22"/>
    <mergeCell ref="H27:I27"/>
    <mergeCell ref="H28:I28"/>
    <mergeCell ref="M25:N25"/>
    <mergeCell ref="H23:I23"/>
    <mergeCell ref="F40:G40"/>
    <mergeCell ref="H40:K40"/>
    <mergeCell ref="J12:L12"/>
    <mergeCell ref="B1:B4"/>
    <mergeCell ref="C2:F2"/>
    <mergeCell ref="C3:F3"/>
    <mergeCell ref="C4:F4"/>
    <mergeCell ref="K7:L7"/>
    <mergeCell ref="J13:L13"/>
    <mergeCell ref="J14:L14"/>
    <mergeCell ref="J15:L15"/>
    <mergeCell ref="B17:B18"/>
    <mergeCell ref="C17:G18"/>
    <mergeCell ref="H17:I18"/>
    <mergeCell ref="J17:J18"/>
    <mergeCell ref="M17:N17"/>
    <mergeCell ref="M18:N18"/>
    <mergeCell ref="M19:N19"/>
    <mergeCell ref="B35:G35"/>
    <mergeCell ref="H35:J35"/>
    <mergeCell ref="K35:O35"/>
    <mergeCell ref="F31:H31"/>
    <mergeCell ref="C24:G24"/>
    <mergeCell ref="C25:G25"/>
    <mergeCell ref="C26:G26"/>
    <mergeCell ref="C27:G27"/>
    <mergeCell ref="C28:G28"/>
    <mergeCell ref="C22:G22"/>
    <mergeCell ref="H24:I24"/>
    <mergeCell ref="H25:I25"/>
    <mergeCell ref="H26:I26"/>
    <mergeCell ref="H36:J36"/>
    <mergeCell ref="B37:G37"/>
    <mergeCell ref="H37:J37"/>
    <mergeCell ref="B38:G38"/>
    <mergeCell ref="H38:J38"/>
    <mergeCell ref="K37:O37"/>
    <mergeCell ref="K38:O38"/>
    <mergeCell ref="B51:H51"/>
    <mergeCell ref="B52:H52"/>
    <mergeCell ref="B53:H53"/>
    <mergeCell ref="F45:G45"/>
    <mergeCell ref="H45:K45"/>
    <mergeCell ref="L45:O45"/>
    <mergeCell ref="B46:C46"/>
    <mergeCell ref="F46:G46"/>
    <mergeCell ref="H46:K46"/>
    <mergeCell ref="L46:O46"/>
  </mergeCells>
  <pageMargins left="0.19685039370078741" right="0.19685039370078741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19" zoomScale="115" zoomScaleNormal="115" workbookViewId="0">
      <selection activeCell="G54" sqref="G54"/>
    </sheetView>
  </sheetViews>
  <sheetFormatPr defaultColWidth="9" defaultRowHeight="13.5" customHeight="1" x14ac:dyDescent="0.2"/>
  <cols>
    <col min="1" max="1" width="2.375" style="3" customWidth="1"/>
    <col min="2" max="2" width="2.625" style="3" customWidth="1"/>
    <col min="3" max="3" width="5.375" style="3" customWidth="1"/>
    <col min="4" max="4" width="10.375" style="3" customWidth="1"/>
    <col min="5" max="5" width="12.375" style="3" customWidth="1"/>
    <col min="6" max="6" width="6.25" style="3" customWidth="1"/>
    <col min="7" max="7" width="24" style="3" customWidth="1"/>
    <col min="8" max="8" width="13.875" style="3" customWidth="1"/>
    <col min="9" max="9" width="9" style="3" customWidth="1"/>
    <col min="10" max="10" width="12.125" style="3" customWidth="1"/>
    <col min="11" max="11" width="14.625" style="3" customWidth="1"/>
    <col min="12" max="12" width="10.875" style="3" customWidth="1"/>
    <col min="13" max="13" width="14.25" style="3" customWidth="1"/>
    <col min="14" max="14" width="4" style="3" customWidth="1"/>
    <col min="15" max="15" width="9" style="3" customWidth="1"/>
    <col min="16" max="16" width="10.125" style="3" customWidth="1"/>
    <col min="17" max="17" width="5.375" style="3" customWidth="1"/>
    <col min="18" max="16384" width="9" style="3"/>
  </cols>
  <sheetData>
    <row r="1" spans="1:16" ht="19.5" customHeight="1" x14ac:dyDescent="0.2">
      <c r="C1" s="173"/>
      <c r="D1" s="216" t="s">
        <v>80</v>
      </c>
      <c r="E1" s="216"/>
      <c r="F1" s="216"/>
      <c r="G1" s="216"/>
    </row>
    <row r="2" spans="1:16" ht="17.45" customHeight="1" x14ac:dyDescent="0.2">
      <c r="A2" s="22"/>
      <c r="B2" s="22"/>
      <c r="C2" s="173"/>
      <c r="D2" s="217" t="s">
        <v>64</v>
      </c>
      <c r="E2" s="218"/>
      <c r="F2" s="218"/>
      <c r="G2" s="218"/>
      <c r="H2" s="1"/>
      <c r="I2" s="2"/>
      <c r="J2" s="23"/>
      <c r="L2" s="22"/>
      <c r="M2" s="22"/>
      <c r="N2" s="22"/>
      <c r="O2" s="22"/>
      <c r="P2" s="22"/>
    </row>
    <row r="3" spans="1:16" ht="20.25" customHeight="1" x14ac:dyDescent="0.2">
      <c r="A3" s="22"/>
      <c r="B3" s="22"/>
      <c r="C3" s="173"/>
      <c r="D3" s="177" t="s">
        <v>81</v>
      </c>
      <c r="E3" s="177"/>
      <c r="F3" s="177"/>
      <c r="G3" s="177"/>
      <c r="H3" s="226" t="s">
        <v>107</v>
      </c>
      <c r="I3" s="227"/>
      <c r="J3" s="227"/>
      <c r="K3" s="227"/>
      <c r="L3" s="227"/>
      <c r="M3" s="227"/>
      <c r="N3" s="228"/>
      <c r="O3" s="22"/>
      <c r="P3" s="22"/>
    </row>
    <row r="4" spans="1:16" ht="17.45" customHeight="1" x14ac:dyDescent="0.2">
      <c r="A4" s="22"/>
      <c r="B4" s="22"/>
      <c r="C4" s="6" t="s">
        <v>83</v>
      </c>
      <c r="D4" s="5"/>
      <c r="E4" s="6" t="s">
        <v>84</v>
      </c>
      <c r="F4" s="4" t="s">
        <v>85</v>
      </c>
      <c r="G4" s="70">
        <v>42720</v>
      </c>
      <c r="H4" s="208"/>
      <c r="I4" s="210"/>
      <c r="J4" s="210"/>
      <c r="K4" s="210"/>
      <c r="L4" s="210"/>
      <c r="M4" s="210"/>
      <c r="N4" s="12"/>
    </row>
    <row r="5" spans="1:16" ht="13.5" customHeight="1" x14ac:dyDescent="0.2">
      <c r="A5" s="22"/>
      <c r="B5" s="22"/>
      <c r="C5" s="8" t="s">
        <v>86</v>
      </c>
      <c r="D5" s="20"/>
      <c r="E5" s="8"/>
      <c r="F5" s="8"/>
      <c r="G5" s="20"/>
      <c r="H5" s="22"/>
      <c r="I5" s="22"/>
      <c r="J5" s="22"/>
      <c r="K5" s="22"/>
      <c r="L5" s="22"/>
      <c r="M5" s="22"/>
      <c r="N5" s="10"/>
      <c r="O5" s="35"/>
      <c r="P5" s="36"/>
    </row>
    <row r="6" spans="1:16" ht="13.5" customHeight="1" x14ac:dyDescent="0.2">
      <c r="A6" s="22"/>
      <c r="B6" s="22"/>
      <c r="C6" s="22" t="s">
        <v>87</v>
      </c>
      <c r="D6" s="17"/>
      <c r="E6" s="22"/>
      <c r="F6" s="22"/>
      <c r="G6" s="17"/>
      <c r="H6" s="22"/>
      <c r="I6" s="22"/>
      <c r="J6" s="22"/>
      <c r="K6" s="11"/>
      <c r="L6" s="38"/>
      <c r="M6" s="38"/>
      <c r="N6" s="10"/>
      <c r="O6" s="35"/>
      <c r="P6" s="36"/>
    </row>
    <row r="7" spans="1:16" ht="13.5" customHeight="1" x14ac:dyDescent="0.2">
      <c r="A7" s="22"/>
      <c r="B7" s="22"/>
      <c r="C7" s="61" t="s">
        <v>39</v>
      </c>
      <c r="D7" s="60" t="s">
        <v>41</v>
      </c>
      <c r="E7" s="61" t="s">
        <v>43</v>
      </c>
      <c r="F7" s="193" t="s">
        <v>90</v>
      </c>
      <c r="G7" s="193"/>
      <c r="H7" s="193"/>
      <c r="I7" s="193"/>
      <c r="J7" s="153"/>
      <c r="K7" s="62" t="s">
        <v>102</v>
      </c>
      <c r="L7" s="59" t="s">
        <v>93</v>
      </c>
      <c r="M7" s="229" t="s">
        <v>92</v>
      </c>
      <c r="N7" s="229"/>
      <c r="O7" s="20"/>
      <c r="P7" s="20"/>
    </row>
    <row r="8" spans="1:16" ht="13.5" customHeight="1" x14ac:dyDescent="0.2">
      <c r="A8" s="22"/>
      <c r="B8" s="22"/>
      <c r="C8" s="46">
        <f>รายงานขออนุมัติ!B19</f>
        <v>1</v>
      </c>
      <c r="D8" s="53">
        <f>รายงานขออนุมัติ!H19</f>
        <v>800</v>
      </c>
      <c r="E8" s="52" t="str">
        <f>รายงานขออนุมัติ!J19</f>
        <v>ตัว</v>
      </c>
      <c r="F8" s="162" t="str">
        <f>รายงานขออนุมัติ!C19</f>
        <v>R 1/2 W 5% ค่า 15    ,470 K     ,1 K     ,68     ค่าละ 200 ตัว</v>
      </c>
      <c r="G8" s="163"/>
      <c r="H8" s="163"/>
      <c r="I8" s="163"/>
      <c r="J8" s="164"/>
      <c r="K8" s="54">
        <f>รายงานขออนุมัติ!K19</f>
        <v>0.25</v>
      </c>
      <c r="L8" s="63">
        <f>((D8*K8)*$K$49/100)</f>
        <v>14</v>
      </c>
      <c r="M8" s="220">
        <f>(D8*K8)+L8</f>
        <v>214</v>
      </c>
      <c r="N8" s="220"/>
      <c r="O8" s="40"/>
      <c r="P8" s="8"/>
    </row>
    <row r="9" spans="1:16" ht="13.5" customHeight="1" x14ac:dyDescent="0.2">
      <c r="A9" s="22"/>
      <c r="B9" s="22"/>
      <c r="C9" s="46">
        <f>รายงานขออนุมัติ!B20</f>
        <v>2</v>
      </c>
      <c r="D9" s="53">
        <f>รายงานขออนุมัติ!H20</f>
        <v>300</v>
      </c>
      <c r="E9" s="52" t="str">
        <f>รายงานขออนุมัติ!J20</f>
        <v>ตัว</v>
      </c>
      <c r="F9" s="162" t="str">
        <f>รายงานขออนุมัติ!C20</f>
        <v>R 1/4 W 1% ค่า 1    ,10     ,100      ค่าละ 100 ตัว</v>
      </c>
      <c r="G9" s="163"/>
      <c r="H9" s="163"/>
      <c r="I9" s="163"/>
      <c r="J9" s="164"/>
      <c r="K9" s="54">
        <f>รายงานขออนุมัติ!K20</f>
        <v>0.25</v>
      </c>
      <c r="L9" s="63">
        <f t="shared" ref="L9:L17" si="0">((D9*K9)*$K$49/100)</f>
        <v>5.25</v>
      </c>
      <c r="M9" s="220">
        <f t="shared" ref="M9:M16" si="1">(D9*K9)+L9</f>
        <v>80.25</v>
      </c>
      <c r="N9" s="220"/>
      <c r="O9" s="64"/>
      <c r="P9" s="8"/>
    </row>
    <row r="10" spans="1:16" ht="13.5" customHeight="1" x14ac:dyDescent="0.2">
      <c r="A10" s="22"/>
      <c r="B10" s="22"/>
      <c r="C10" s="46">
        <f>รายงานขออนุมัติ!B21</f>
        <v>3</v>
      </c>
      <c r="D10" s="53">
        <f>รายงานขออนุมัติ!H21</f>
        <v>4</v>
      </c>
      <c r="E10" s="52" t="str">
        <f>รายงานขออนุมัติ!J21</f>
        <v>กล่อง</v>
      </c>
      <c r="F10" s="162" t="str">
        <f>รายงานขออนุมัติ!C21</f>
        <v>เข็มไซลิ้ง 1 CC</v>
      </c>
      <c r="G10" s="163"/>
      <c r="H10" s="163"/>
      <c r="I10" s="163"/>
      <c r="J10" s="164"/>
      <c r="K10" s="54">
        <f>รายงานขออนุมัติ!K21</f>
        <v>420</v>
      </c>
      <c r="L10" s="63">
        <f t="shared" si="0"/>
        <v>117.6</v>
      </c>
      <c r="M10" s="220">
        <f t="shared" si="1"/>
        <v>1797.6</v>
      </c>
      <c r="N10" s="220"/>
      <c r="O10" s="64"/>
      <c r="P10" s="8"/>
    </row>
    <row r="11" spans="1:16" ht="13.5" customHeight="1" x14ac:dyDescent="0.2">
      <c r="A11" s="22"/>
      <c r="B11" s="22"/>
      <c r="C11" s="46">
        <f>รายงานขออนุมัติ!B22</f>
        <v>4</v>
      </c>
      <c r="D11" s="53">
        <f>รายงานขออนุมัติ!H22</f>
        <v>10</v>
      </c>
      <c r="E11" s="52" t="str">
        <f>รายงานขออนุมัติ!J22</f>
        <v>ขวด</v>
      </c>
      <c r="F11" s="162" t="str">
        <f>รายงานขออนุมัติ!C22</f>
        <v>พาราฟินเหลว 450 CC</v>
      </c>
      <c r="G11" s="163"/>
      <c r="H11" s="163"/>
      <c r="I11" s="163"/>
      <c r="J11" s="164"/>
      <c r="K11" s="54">
        <f>รายงานขออนุมัติ!K22</f>
        <v>156</v>
      </c>
      <c r="L11" s="63">
        <f t="shared" si="0"/>
        <v>109.2</v>
      </c>
      <c r="M11" s="220">
        <f t="shared" si="1"/>
        <v>1669.2</v>
      </c>
      <c r="N11" s="220"/>
      <c r="O11" s="64"/>
      <c r="P11" s="8"/>
    </row>
    <row r="12" spans="1:16" ht="13.5" customHeight="1" x14ac:dyDescent="0.2">
      <c r="A12" s="22"/>
      <c r="B12" s="22"/>
      <c r="C12" s="46">
        <f>รายงานขออนุมัติ!B23</f>
        <v>5</v>
      </c>
      <c r="D12" s="53">
        <f>รายงานขออนุมัติ!H23</f>
        <v>3</v>
      </c>
      <c r="E12" s="52" t="str">
        <f>รายงานขออนุมัติ!J23</f>
        <v>ม้วน</v>
      </c>
      <c r="F12" s="162" t="str">
        <f>รายงานขออนุมัติ!C23</f>
        <v>ตะกั่วบัดกรี 1.2 ม.ม.</v>
      </c>
      <c r="G12" s="163"/>
      <c r="H12" s="163"/>
      <c r="I12" s="163"/>
      <c r="J12" s="164"/>
      <c r="K12" s="54">
        <f>รายงานขออนุมัติ!K23</f>
        <v>450</v>
      </c>
      <c r="L12" s="63">
        <f t="shared" si="0"/>
        <v>94.5</v>
      </c>
      <c r="M12" s="220">
        <f t="shared" si="1"/>
        <v>1444.5</v>
      </c>
      <c r="N12" s="220"/>
      <c r="O12" s="64"/>
      <c r="P12" s="8"/>
    </row>
    <row r="13" spans="1:16" ht="13.5" customHeight="1" x14ac:dyDescent="0.2">
      <c r="A13" s="22"/>
      <c r="B13" s="22"/>
      <c r="C13" s="46">
        <f>รายงานขออนุมัติ!B24</f>
        <v>6</v>
      </c>
      <c r="D13" s="53">
        <f>รายงานขออนุมัติ!H24</f>
        <v>14</v>
      </c>
      <c r="E13" s="52" t="str">
        <f>รายงานขออนุมัติ!J24</f>
        <v>ตัว</v>
      </c>
      <c r="F13" s="162" t="str">
        <f>รายงานขออนุมัติ!C24</f>
        <v>มัลติมิเตอร์</v>
      </c>
      <c r="G13" s="163"/>
      <c r="H13" s="163"/>
      <c r="I13" s="163"/>
      <c r="J13" s="164"/>
      <c r="K13" s="54">
        <f>รายงานขออนุมัติ!K24</f>
        <v>350</v>
      </c>
      <c r="L13" s="63">
        <f t="shared" si="0"/>
        <v>343</v>
      </c>
      <c r="M13" s="220">
        <f t="shared" si="1"/>
        <v>5243</v>
      </c>
      <c r="N13" s="220"/>
      <c r="O13" s="64"/>
      <c r="P13" s="8"/>
    </row>
    <row r="14" spans="1:16" ht="13.5" customHeight="1" x14ac:dyDescent="0.2">
      <c r="A14" s="22"/>
      <c r="B14" s="22"/>
      <c r="C14" s="46">
        <f>รายงานขออนุมัติ!B25</f>
        <v>7</v>
      </c>
      <c r="D14" s="53">
        <f>รายงานขออนุมัติ!H25</f>
        <v>9</v>
      </c>
      <c r="E14" s="52" t="str">
        <f>รายงานขออนุมัติ!J24</f>
        <v>ตัว</v>
      </c>
      <c r="F14" s="162" t="str">
        <f>รายงานขออนุมัติ!C25</f>
        <v>นาฬิกาจับเวลา</v>
      </c>
      <c r="G14" s="163"/>
      <c r="H14" s="163"/>
      <c r="I14" s="163"/>
      <c r="J14" s="164"/>
      <c r="K14" s="54">
        <f>รายงานขออนุมัติ!K25</f>
        <v>550</v>
      </c>
      <c r="L14" s="63">
        <f t="shared" si="0"/>
        <v>346.5</v>
      </c>
      <c r="M14" s="220">
        <f t="shared" si="1"/>
        <v>5296.5</v>
      </c>
      <c r="N14" s="220"/>
      <c r="O14" s="64"/>
      <c r="P14" s="8"/>
    </row>
    <row r="15" spans="1:16" ht="15" customHeight="1" x14ac:dyDescent="0.2">
      <c r="A15" s="22"/>
      <c r="B15" s="22"/>
      <c r="C15" s="46">
        <f>รายงานขออนุมัติ!B26</f>
        <v>8</v>
      </c>
      <c r="D15" s="53">
        <f>รายงานขออนุมัติ!H26</f>
        <v>10</v>
      </c>
      <c r="E15" s="52" t="str">
        <f>รายงานขออนุมัติ!J25</f>
        <v>เรือน</v>
      </c>
      <c r="F15" s="223" t="str">
        <f>รายงานขออนุมัติ!C26</f>
        <v>กลีเซอรอล 450 CC</v>
      </c>
      <c r="G15" s="224"/>
      <c r="H15" s="224"/>
      <c r="I15" s="224"/>
      <c r="J15" s="225"/>
      <c r="K15" s="54">
        <f>รายงานขออนุมัติ!K26</f>
        <v>140</v>
      </c>
      <c r="L15" s="63">
        <f t="shared" si="0"/>
        <v>98</v>
      </c>
      <c r="M15" s="220">
        <f t="shared" si="1"/>
        <v>1498</v>
      </c>
      <c r="N15" s="220"/>
      <c r="O15" s="64"/>
      <c r="P15" s="8"/>
    </row>
    <row r="16" spans="1:16" ht="13.5" customHeight="1" x14ac:dyDescent="0.2">
      <c r="A16" s="22"/>
      <c r="B16" s="22"/>
      <c r="C16" s="46">
        <f>รายงานขออนุมัติ!B27</f>
        <v>9</v>
      </c>
      <c r="D16" s="53">
        <f>รายงานขออนุมัติ!H27</f>
        <v>2</v>
      </c>
      <c r="E16" s="52" t="str">
        <f>รายงานขออนุมัติ!J26</f>
        <v>ขวด</v>
      </c>
      <c r="F16" s="162" t="str">
        <f>รายงานขออนุมัติ!C27</f>
        <v>น้ำมันเครื่อง 10 W-40</v>
      </c>
      <c r="G16" s="163"/>
      <c r="H16" s="163"/>
      <c r="I16" s="163"/>
      <c r="J16" s="164"/>
      <c r="K16" s="54">
        <f>รายงานขออนุมัติ!K27</f>
        <v>990</v>
      </c>
      <c r="L16" s="63">
        <f t="shared" si="0"/>
        <v>138.6</v>
      </c>
      <c r="M16" s="220">
        <f t="shared" si="1"/>
        <v>2118.6</v>
      </c>
      <c r="N16" s="220"/>
      <c r="O16" s="64"/>
      <c r="P16" s="8"/>
    </row>
    <row r="17" spans="1:16" ht="13.5" customHeight="1" x14ac:dyDescent="0.2">
      <c r="A17" s="22"/>
      <c r="B17" s="22"/>
      <c r="C17" s="46">
        <f>รายงานขออนุมัติ!B28</f>
        <v>10</v>
      </c>
      <c r="D17" s="53">
        <v>40</v>
      </c>
      <c r="E17" s="52" t="str">
        <f>รายงานขออนุมัติ!J28</f>
        <v>หลอด</v>
      </c>
      <c r="F17" s="162" t="str">
        <f>รายงานขออนุมัติ!C28</f>
        <v>ด้ายหลอด</v>
      </c>
      <c r="G17" s="163"/>
      <c r="H17" s="163"/>
      <c r="I17" s="163"/>
      <c r="J17" s="164"/>
      <c r="K17" s="54">
        <f>รายงานขออนุมัติ!K28</f>
        <v>22</v>
      </c>
      <c r="L17" s="63">
        <f t="shared" si="0"/>
        <v>61.6</v>
      </c>
      <c r="M17" s="220">
        <f>(D17*K17)+L17</f>
        <v>941.6</v>
      </c>
      <c r="N17" s="220"/>
      <c r="O17" s="64"/>
      <c r="P17" s="8"/>
    </row>
    <row r="18" spans="1:16" ht="13.5" customHeight="1" x14ac:dyDescent="0.2">
      <c r="A18" s="22"/>
      <c r="B18" s="22"/>
      <c r="C18" s="22"/>
      <c r="D18" s="55" t="s">
        <v>82</v>
      </c>
      <c r="E18" s="22"/>
      <c r="F18" s="22"/>
      <c r="G18" s="22"/>
      <c r="H18" s="22"/>
      <c r="I18" s="22"/>
      <c r="J18" s="22"/>
      <c r="K18" s="221" t="s">
        <v>104</v>
      </c>
      <c r="L18" s="221"/>
      <c r="M18" s="39">
        <f>M21/1.07</f>
        <v>18974.999999999996</v>
      </c>
      <c r="N18" s="68" t="s">
        <v>20</v>
      </c>
      <c r="O18" s="22"/>
      <c r="P18" s="22"/>
    </row>
    <row r="19" spans="1:16" ht="13.5" customHeight="1" x14ac:dyDescent="0.2">
      <c r="A19" s="22"/>
      <c r="B19" s="22"/>
      <c r="C19" s="22"/>
      <c r="D19" s="65"/>
      <c r="E19" s="22"/>
      <c r="F19" s="22"/>
      <c r="G19" s="22"/>
      <c r="H19" s="22"/>
      <c r="I19" s="22"/>
      <c r="J19" s="22"/>
      <c r="K19" s="222" t="s">
        <v>103</v>
      </c>
      <c r="L19" s="222"/>
      <c r="M19" s="39"/>
      <c r="N19" s="68"/>
      <c r="O19" s="22"/>
      <c r="P19" s="22"/>
    </row>
    <row r="20" spans="1:16" ht="12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2" t="s">
        <v>105</v>
      </c>
      <c r="L20" s="222"/>
      <c r="M20" s="39">
        <f>M18*K49/100</f>
        <v>1328.2499999999998</v>
      </c>
      <c r="N20" s="68" t="s">
        <v>20</v>
      </c>
      <c r="O20" s="22"/>
      <c r="P20" s="22"/>
    </row>
    <row r="21" spans="1:16" ht="13.5" customHeight="1" x14ac:dyDescent="0.2">
      <c r="A21" s="22"/>
      <c r="B21" s="22"/>
      <c r="C21" s="22"/>
      <c r="D21" s="22"/>
      <c r="E21" s="22"/>
      <c r="F21" s="22" t="s">
        <v>78</v>
      </c>
      <c r="G21" s="161" t="str">
        <f>BAHTTEXT(M21)</f>
        <v>สองหมื่นสามร้อยสามบาทยี่สิบห้าสตางค์</v>
      </c>
      <c r="H21" s="161"/>
      <c r="I21" s="161"/>
      <c r="J21" s="22"/>
      <c r="K21" s="222" t="s">
        <v>106</v>
      </c>
      <c r="L21" s="222"/>
      <c r="M21" s="39">
        <f>SUM(M8:M17)</f>
        <v>20303.249999999996</v>
      </c>
      <c r="N21" s="68" t="s">
        <v>20</v>
      </c>
      <c r="O21" s="22"/>
      <c r="P21" s="22"/>
    </row>
    <row r="22" spans="1:16" ht="13.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69"/>
      <c r="O22" s="22"/>
      <c r="P22" s="22"/>
    </row>
    <row r="23" spans="1:16" s="198" customFormat="1" ht="13.5" customHeight="1" x14ac:dyDescent="0.2">
      <c r="A23" s="219" t="s">
        <v>108</v>
      </c>
    </row>
    <row r="24" spans="1:16" s="198" customFormat="1" ht="13.5" customHeight="1" x14ac:dyDescent="0.2">
      <c r="A24" s="198" t="s">
        <v>109</v>
      </c>
    </row>
    <row r="25" spans="1:16" s="198" customFormat="1" ht="13.5" customHeight="1" x14ac:dyDescent="0.2">
      <c r="A25" s="198" t="s">
        <v>110</v>
      </c>
    </row>
    <row r="26" spans="1:16" s="22" customFormat="1" ht="12.75" customHeight="1" x14ac:dyDescent="0.2">
      <c r="A26" s="198" t="s">
        <v>111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</row>
    <row r="27" spans="1:16" s="198" customFormat="1" ht="12.75" customHeight="1" x14ac:dyDescent="0.2">
      <c r="A27" s="198" t="s">
        <v>112</v>
      </c>
    </row>
    <row r="28" spans="1:16" s="198" customFormat="1" ht="12.75" customHeight="1" x14ac:dyDescent="0.2">
      <c r="A28" s="198" t="s">
        <v>154</v>
      </c>
    </row>
    <row r="29" spans="1:16" s="198" customFormat="1" ht="12.75" customHeight="1" x14ac:dyDescent="0.2">
      <c r="A29" s="198" t="s">
        <v>113</v>
      </c>
    </row>
    <row r="30" spans="1:16" s="198" customFormat="1" ht="12.75" customHeight="1" x14ac:dyDescent="0.2">
      <c r="A30" s="198" t="s">
        <v>114</v>
      </c>
    </row>
    <row r="31" spans="1:16" s="198" customFormat="1" ht="12.75" customHeight="1" x14ac:dyDescent="0.2">
      <c r="A31" s="198" t="s">
        <v>115</v>
      </c>
    </row>
    <row r="32" spans="1:16" s="67" customFormat="1" ht="12.75" customHeight="1" x14ac:dyDescent="0.2"/>
    <row r="33" spans="1:14" ht="12.7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12.75" customHeight="1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12.75" customHeight="1" x14ac:dyDescent="0.2">
      <c r="A35" s="66"/>
      <c r="B35" s="66"/>
      <c r="C35" s="66"/>
      <c r="D35" s="66"/>
      <c r="E35" s="66"/>
      <c r="F35" s="66"/>
      <c r="G35" s="66"/>
      <c r="H35" s="167" t="s">
        <v>116</v>
      </c>
      <c r="I35" s="211"/>
      <c r="J35" s="211"/>
      <c r="K35" s="211"/>
      <c r="L35" s="211"/>
      <c r="M35" s="212"/>
      <c r="N35" s="66"/>
    </row>
    <row r="36" spans="1:14" ht="12.75" customHeight="1" x14ac:dyDescent="0.2">
      <c r="H36" s="213" t="s">
        <v>117</v>
      </c>
      <c r="I36" s="214"/>
      <c r="J36" s="214"/>
      <c r="K36" s="214"/>
      <c r="L36" s="214"/>
      <c r="M36" s="215"/>
    </row>
    <row r="37" spans="1:14" ht="13.5" customHeight="1" x14ac:dyDescent="0.2">
      <c r="D37" s="3" t="s">
        <v>122</v>
      </c>
      <c r="H37" s="201"/>
      <c r="I37" s="202"/>
      <c r="J37" s="202"/>
      <c r="K37" s="202"/>
      <c r="L37" s="202"/>
      <c r="M37" s="203"/>
    </row>
    <row r="38" spans="1:14" ht="13.5" customHeight="1" x14ac:dyDescent="0.2">
      <c r="D38" s="3" t="s">
        <v>124</v>
      </c>
      <c r="H38" s="201"/>
      <c r="I38" s="202"/>
      <c r="J38" s="202"/>
      <c r="K38" s="202"/>
      <c r="L38" s="202"/>
      <c r="M38" s="203"/>
    </row>
    <row r="39" spans="1:14" ht="13.5" customHeight="1" x14ac:dyDescent="0.2">
      <c r="D39" s="173"/>
      <c r="E39" s="173"/>
      <c r="F39" s="173"/>
      <c r="H39" s="201" t="s">
        <v>153</v>
      </c>
      <c r="I39" s="202"/>
      <c r="J39" s="202"/>
      <c r="K39" s="202"/>
      <c r="L39" s="202"/>
      <c r="M39" s="203"/>
    </row>
    <row r="40" spans="1:14" ht="13.5" customHeight="1" x14ac:dyDescent="0.2">
      <c r="D40" s="173"/>
      <c r="E40" s="173"/>
      <c r="F40" s="173"/>
      <c r="H40" s="13"/>
      <c r="I40" s="6"/>
      <c r="J40" s="6" t="s">
        <v>123</v>
      </c>
      <c r="K40" s="6"/>
      <c r="L40" s="71">
        <f>G4</f>
        <v>42720</v>
      </c>
      <c r="M40" s="12"/>
    </row>
    <row r="46" spans="1:14" ht="14.25" customHeight="1" x14ac:dyDescent="0.2"/>
    <row r="47" spans="1:14" ht="13.5" customHeight="1" x14ac:dyDescent="0.2">
      <c r="D47" s="143" t="s">
        <v>165</v>
      </c>
      <c r="E47" s="141"/>
      <c r="F47" s="137"/>
      <c r="G47" s="137"/>
      <c r="H47" s="137"/>
      <c r="I47" s="137"/>
      <c r="J47" s="137"/>
      <c r="K47" s="139"/>
      <c r="L47" s="139"/>
    </row>
    <row r="48" spans="1:14" ht="12.75" customHeight="1" x14ac:dyDescent="0.2">
      <c r="D48" s="145" t="s">
        <v>166</v>
      </c>
      <c r="E48" s="146"/>
      <c r="F48" s="147"/>
      <c r="G48" s="147"/>
      <c r="H48" s="147"/>
      <c r="I48" s="147"/>
      <c r="J48" s="147"/>
      <c r="K48" s="140" t="s">
        <v>47</v>
      </c>
      <c r="L48" s="141"/>
    </row>
    <row r="49" spans="1:16" ht="13.5" customHeight="1" x14ac:dyDescent="0.2">
      <c r="D49" s="145" t="s">
        <v>167</v>
      </c>
      <c r="E49" s="145"/>
      <c r="F49" s="145"/>
      <c r="G49" s="145"/>
      <c r="H49" s="145"/>
      <c r="I49" s="145"/>
      <c r="J49" s="145"/>
      <c r="K49" s="140">
        <f>รายงานขออนุมัติ!K50</f>
        <v>7</v>
      </c>
      <c r="L49" s="141"/>
    </row>
    <row r="50" spans="1:16" ht="13.5" customHeight="1" x14ac:dyDescent="0.2">
      <c r="D50" s="151" t="s">
        <v>168</v>
      </c>
      <c r="E50" s="151"/>
      <c r="F50" s="151"/>
      <c r="G50" s="151"/>
      <c r="H50" s="151"/>
      <c r="I50" s="151"/>
      <c r="J50" s="151"/>
      <c r="K50" s="141"/>
      <c r="L50" s="141"/>
    </row>
    <row r="51" spans="1:16" ht="13.5" customHeight="1" x14ac:dyDescent="0.2">
      <c r="D51" s="151" t="s">
        <v>169</v>
      </c>
      <c r="E51" s="151"/>
      <c r="F51" s="151"/>
      <c r="G51" s="151"/>
      <c r="H51" s="151"/>
      <c r="I51" s="151"/>
      <c r="J51" s="151"/>
      <c r="K51" s="142" t="s">
        <v>151</v>
      </c>
      <c r="L51" s="142"/>
    </row>
    <row r="52" spans="1:16" ht="13.5" customHeight="1" x14ac:dyDescent="0.2">
      <c r="D52" s="151" t="s">
        <v>170</v>
      </c>
      <c r="E52" s="151"/>
      <c r="F52" s="151"/>
      <c r="G52" s="151"/>
      <c r="H52" s="151"/>
      <c r="I52" s="151"/>
      <c r="J52" s="151"/>
      <c r="K52" s="142" t="s">
        <v>152</v>
      </c>
      <c r="L52" s="142"/>
    </row>
    <row r="53" spans="1:16" ht="13.5" customHeight="1" x14ac:dyDescent="0.2">
      <c r="D53" s="147"/>
      <c r="E53" s="147"/>
      <c r="F53" s="147"/>
      <c r="G53" s="147"/>
      <c r="H53" s="147"/>
      <c r="I53" s="147"/>
      <c r="J53" s="147"/>
      <c r="K53" s="139"/>
      <c r="L53" s="139"/>
    </row>
    <row r="54" spans="1:16" ht="13.5" customHeight="1" x14ac:dyDescent="0.2">
      <c r="D54" s="144"/>
      <c r="E54" s="144"/>
      <c r="F54" s="144"/>
      <c r="G54" s="144"/>
      <c r="H54" s="144"/>
      <c r="I54" s="144"/>
      <c r="J54" s="144"/>
    </row>
    <row r="57" spans="1:16" ht="13.5" customHeight="1" x14ac:dyDescent="0.2">
      <c r="A57" s="22"/>
      <c r="B57" s="22"/>
      <c r="C57" s="22"/>
      <c r="D57" s="22"/>
      <c r="E57" s="22"/>
      <c r="F57" s="22"/>
      <c r="G57" s="8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3.5" customHeight="1" x14ac:dyDescent="0.2">
      <c r="A58" s="22"/>
      <c r="B58" s="22"/>
      <c r="C58" s="22"/>
      <c r="D58" s="22"/>
      <c r="E58" s="15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3.5" customHeight="1" x14ac:dyDescent="0.2">
      <c r="A59" s="22"/>
      <c r="B59" s="22"/>
      <c r="C59" s="22"/>
      <c r="D59" s="22"/>
      <c r="E59" s="22"/>
      <c r="F59" s="22"/>
      <c r="G59" s="22"/>
      <c r="H59" s="8"/>
      <c r="I59" s="22"/>
      <c r="J59" s="22"/>
      <c r="K59" s="22"/>
      <c r="L59" s="22"/>
      <c r="M59" s="22"/>
      <c r="N59" s="22"/>
      <c r="O59" s="22"/>
      <c r="P59" s="22"/>
    </row>
    <row r="60" spans="1:16" ht="13.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3.5" customHeight="1" x14ac:dyDescent="0.2">
      <c r="A61" s="22"/>
      <c r="B61" s="22"/>
      <c r="C61" s="22"/>
      <c r="D61" s="22"/>
      <c r="E61" s="22"/>
      <c r="F61" s="22"/>
      <c r="G61" s="202"/>
      <c r="H61" s="202"/>
      <c r="I61" s="8"/>
      <c r="J61" s="8"/>
      <c r="K61" s="8"/>
      <c r="L61" s="22"/>
      <c r="M61" s="22"/>
      <c r="N61" s="22"/>
      <c r="O61" s="22"/>
      <c r="P61" s="22"/>
    </row>
    <row r="62" spans="1:16" ht="13.5" customHeight="1" x14ac:dyDescent="0.2">
      <c r="A62" s="22"/>
      <c r="B62" s="22"/>
      <c r="C62" s="22"/>
      <c r="D62" s="22"/>
      <c r="E62" s="22"/>
      <c r="F62" s="22"/>
      <c r="G62" s="8"/>
      <c r="H62" s="8"/>
      <c r="I62" s="8"/>
      <c r="J62" s="8"/>
      <c r="K62" s="8"/>
      <c r="L62" s="22"/>
      <c r="M62" s="22"/>
      <c r="N62" s="22"/>
      <c r="O62" s="22"/>
      <c r="P62" s="22"/>
    </row>
    <row r="63" spans="1:16" ht="13.5" customHeight="1" x14ac:dyDescent="0.2">
      <c r="A63" s="22"/>
      <c r="B63" s="22"/>
      <c r="C63" s="22"/>
      <c r="D63" s="22"/>
      <c r="E63" s="22"/>
      <c r="F63" s="22"/>
      <c r="G63" s="8"/>
      <c r="H63" s="8"/>
      <c r="I63" s="8"/>
      <c r="J63" s="8"/>
      <c r="K63" s="8"/>
      <c r="L63" s="22"/>
      <c r="M63" s="22"/>
      <c r="N63" s="22"/>
      <c r="O63" s="22"/>
      <c r="P63" s="22"/>
    </row>
    <row r="64" spans="1:16" ht="13.5" customHeight="1" x14ac:dyDescent="0.2">
      <c r="A64" s="22"/>
      <c r="B64" s="22"/>
      <c r="C64" s="22"/>
      <c r="D64" s="22"/>
      <c r="E64" s="22"/>
      <c r="F64" s="22"/>
      <c r="G64" s="8"/>
      <c r="H64" s="8"/>
      <c r="I64" s="8"/>
      <c r="J64" s="8"/>
      <c r="K64" s="8"/>
      <c r="L64" s="22"/>
      <c r="M64" s="22"/>
      <c r="N64" s="22"/>
      <c r="O64" s="22"/>
      <c r="P64" s="22"/>
    </row>
    <row r="65" spans="7:11" ht="13.5" customHeight="1" x14ac:dyDescent="0.2">
      <c r="G65" s="8"/>
      <c r="H65" s="16"/>
      <c r="I65" s="16"/>
      <c r="J65" s="16"/>
      <c r="K65" s="16"/>
    </row>
  </sheetData>
  <mergeCells count="53">
    <mergeCell ref="F7:J7"/>
    <mergeCell ref="K19:L19"/>
    <mergeCell ref="K20:L20"/>
    <mergeCell ref="H3:N3"/>
    <mergeCell ref="H4:M4"/>
    <mergeCell ref="M7:N7"/>
    <mergeCell ref="M8:N8"/>
    <mergeCell ref="M9:N9"/>
    <mergeCell ref="M10:N10"/>
    <mergeCell ref="M11:N11"/>
    <mergeCell ref="D3:G3"/>
    <mergeCell ref="F8:J8"/>
    <mergeCell ref="F9:J9"/>
    <mergeCell ref="F10:J10"/>
    <mergeCell ref="F11:J11"/>
    <mergeCell ref="A26:N26"/>
    <mergeCell ref="M12:N12"/>
    <mergeCell ref="M13:N13"/>
    <mergeCell ref="M14:N14"/>
    <mergeCell ref="M15:N15"/>
    <mergeCell ref="M16:N16"/>
    <mergeCell ref="F13:J13"/>
    <mergeCell ref="F14:J14"/>
    <mergeCell ref="F15:J15"/>
    <mergeCell ref="F16:J16"/>
    <mergeCell ref="F17:J17"/>
    <mergeCell ref="F12:J12"/>
    <mergeCell ref="G61:H61"/>
    <mergeCell ref="D1:G1"/>
    <mergeCell ref="C1:C3"/>
    <mergeCell ref="D2:G2"/>
    <mergeCell ref="A25:XFD25"/>
    <mergeCell ref="A23:XFD23"/>
    <mergeCell ref="A24:XFD24"/>
    <mergeCell ref="A27:XFD27"/>
    <mergeCell ref="A28:XFD28"/>
    <mergeCell ref="A29:XFD29"/>
    <mergeCell ref="A30:XFD30"/>
    <mergeCell ref="A31:XFD31"/>
    <mergeCell ref="G21:I21"/>
    <mergeCell ref="M17:N17"/>
    <mergeCell ref="K18:L18"/>
    <mergeCell ref="K21:L21"/>
    <mergeCell ref="H35:M35"/>
    <mergeCell ref="H36:M36"/>
    <mergeCell ref="H37:M37"/>
    <mergeCell ref="H38:M38"/>
    <mergeCell ref="H39:M39"/>
    <mergeCell ref="D50:J50"/>
    <mergeCell ref="D51:J51"/>
    <mergeCell ref="D52:J52"/>
    <mergeCell ref="D40:F40"/>
    <mergeCell ref="D39:F39"/>
  </mergeCells>
  <pageMargins left="0.39370078740157483" right="0" top="0.39370078740157483" bottom="0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130" zoomScaleNormal="130" workbookViewId="0">
      <selection activeCell="F57" sqref="F57"/>
    </sheetView>
  </sheetViews>
  <sheetFormatPr defaultColWidth="9" defaultRowHeight="13.5" customHeight="1" x14ac:dyDescent="0.2"/>
  <cols>
    <col min="1" max="1" width="2.625" style="3" customWidth="1"/>
    <col min="2" max="2" width="4.625" style="3" customWidth="1"/>
    <col min="3" max="3" width="7.875" style="3" customWidth="1"/>
    <col min="4" max="4" width="9.625" style="3" customWidth="1"/>
    <col min="5" max="5" width="7.125" style="3" customWidth="1"/>
    <col min="6" max="6" width="24" style="3" customWidth="1"/>
    <col min="7" max="7" width="13.875" style="3" customWidth="1"/>
    <col min="8" max="8" width="9" style="3" customWidth="1"/>
    <col min="9" max="9" width="2.625" style="3" customWidth="1"/>
    <col min="10" max="11" width="10.875" style="3" customWidth="1"/>
    <col min="12" max="12" width="12" style="3" customWidth="1"/>
    <col min="13" max="13" width="3" style="3" customWidth="1"/>
    <col min="14" max="14" width="9" style="3" customWidth="1"/>
    <col min="15" max="15" width="10.125" style="3" customWidth="1"/>
    <col min="16" max="16" width="5.375" style="3" customWidth="1"/>
    <col min="17" max="16384" width="9" style="3"/>
  </cols>
  <sheetData>
    <row r="1" spans="1:16" ht="19.5" customHeight="1" x14ac:dyDescent="0.2">
      <c r="B1" s="173"/>
    </row>
    <row r="2" spans="1:16" ht="17.45" customHeight="1" x14ac:dyDescent="0.2">
      <c r="A2" s="22"/>
      <c r="B2" s="173"/>
      <c r="C2" s="217" t="s">
        <v>64</v>
      </c>
      <c r="D2" s="218"/>
      <c r="E2" s="218"/>
      <c r="F2" s="218"/>
      <c r="G2" s="1"/>
      <c r="H2" s="2"/>
      <c r="I2" s="25"/>
      <c r="K2" s="22"/>
      <c r="L2" s="22"/>
      <c r="M2" s="22"/>
      <c r="N2" s="22"/>
      <c r="O2" s="22"/>
    </row>
    <row r="3" spans="1:16" ht="17.45" customHeight="1" x14ac:dyDescent="0.2">
      <c r="A3" s="22"/>
      <c r="B3" s="173"/>
      <c r="C3" s="177" t="s">
        <v>88</v>
      </c>
      <c r="D3" s="177"/>
      <c r="E3" s="177"/>
      <c r="F3" s="177"/>
      <c r="G3" s="2"/>
      <c r="H3" s="2"/>
      <c r="I3" s="25"/>
      <c r="K3" s="22"/>
      <c r="L3" s="22"/>
      <c r="M3" s="22"/>
      <c r="N3" s="22"/>
      <c r="O3" s="22"/>
    </row>
    <row r="4" spans="1:16" ht="17.45" customHeight="1" x14ac:dyDescent="0.2">
      <c r="A4" s="22"/>
      <c r="B4" s="6"/>
      <c r="C4" s="6" t="s">
        <v>118</v>
      </c>
      <c r="D4" s="6"/>
      <c r="E4" s="6"/>
      <c r="F4" s="24" t="s">
        <v>98</v>
      </c>
      <c r="G4" s="4" t="s">
        <v>119</v>
      </c>
      <c r="H4" s="4"/>
      <c r="I4" s="4"/>
      <c r="J4" s="34" t="s">
        <v>36</v>
      </c>
      <c r="K4" s="6"/>
      <c r="L4" s="6"/>
      <c r="M4" s="6"/>
      <c r="N4" s="5"/>
      <c r="O4" s="5"/>
    </row>
    <row r="5" spans="1:16" ht="13.5" customHeight="1" x14ac:dyDescent="0.2">
      <c r="A5" s="22"/>
      <c r="B5" s="169" t="s">
        <v>1</v>
      </c>
      <c r="C5" s="169"/>
      <c r="D5" s="58">
        <f>รายงานขออนุมัติ!C6</f>
        <v>10100</v>
      </c>
      <c r="E5" s="8" t="s">
        <v>0</v>
      </c>
      <c r="F5" s="20" t="str">
        <f>รายงานขออนุมัติ!F6</f>
        <v>เงินจัดสรรให้หน่วยงาน</v>
      </c>
      <c r="G5" s="22"/>
      <c r="H5" s="169" t="s">
        <v>3</v>
      </c>
      <c r="I5" s="169"/>
      <c r="J5" s="47">
        <f>รายงานขออนุมัติ!C8</f>
        <v>30403</v>
      </c>
      <c r="K5" s="22"/>
      <c r="L5" s="22" t="s">
        <v>8</v>
      </c>
      <c r="M5" s="138" t="str">
        <f>รายงานขออนุมัติ!F8</f>
        <v>ภาควิชาฟิสิกส์อุตสาหกรรมและอุปกรณ์การแพทย์</v>
      </c>
      <c r="O5" s="48"/>
      <c r="P5" s="16"/>
    </row>
    <row r="6" spans="1:16" ht="13.5" customHeight="1" x14ac:dyDescent="0.2">
      <c r="A6" s="22"/>
      <c r="B6" s="198" t="s">
        <v>2</v>
      </c>
      <c r="C6" s="198"/>
      <c r="D6" s="57">
        <f>รายงานขออนุมัติ!C7</f>
        <v>10</v>
      </c>
      <c r="E6" s="22" t="s">
        <v>7</v>
      </c>
      <c r="F6" s="45" t="str">
        <f>รายงานขออนุมัติ!F7</f>
        <v>แผนงานจัดการศึกษาระดับอุดมศึกษา</v>
      </c>
      <c r="G6" s="22"/>
      <c r="H6" s="198" t="s">
        <v>22</v>
      </c>
      <c r="I6" s="198"/>
      <c r="J6" s="45">
        <v>400000</v>
      </c>
      <c r="K6" s="38"/>
      <c r="L6" s="33" t="s">
        <v>89</v>
      </c>
      <c r="M6" s="49" t="s">
        <v>77</v>
      </c>
      <c r="N6" s="50"/>
      <c r="O6" s="51"/>
      <c r="P6" s="16"/>
    </row>
    <row r="7" spans="1:16" ht="13.5" customHeight="1" x14ac:dyDescent="0.2">
      <c r="A7" s="22"/>
      <c r="B7" s="198" t="s">
        <v>4</v>
      </c>
      <c r="C7" s="198"/>
      <c r="D7" s="57" t="str">
        <f>รายงานขออนุมัติ!C9</f>
        <v>xxx</v>
      </c>
      <c r="E7" s="22" t="s">
        <v>9</v>
      </c>
      <c r="F7" s="45" t="str">
        <f>รายงานขออนุมัติ!F9</f>
        <v>กองทุนบริการวิชาการแก่สังคม</v>
      </c>
      <c r="G7" s="22"/>
      <c r="H7" s="198" t="s">
        <v>5</v>
      </c>
      <c r="I7" s="198"/>
      <c r="J7" s="45" t="str">
        <f>รายงานขออนุมัติ!C10</f>
        <v>yyy</v>
      </c>
      <c r="K7" s="22"/>
      <c r="L7" s="22" t="s">
        <v>10</v>
      </c>
      <c r="M7" s="45" t="str">
        <f>รายงานขออนุมัติ!F10</f>
        <v>กิจกรรมภาคฟิสิกส์</v>
      </c>
      <c r="N7" s="50"/>
      <c r="O7" s="51"/>
      <c r="P7" s="16"/>
    </row>
    <row r="8" spans="1:16" ht="13.5" customHeight="1" x14ac:dyDescent="0.2">
      <c r="A8" s="22"/>
      <c r="B8" s="232" t="s">
        <v>6</v>
      </c>
      <c r="C8" s="232"/>
      <c r="D8" s="57" t="str">
        <f>รายงานขออนุมัติ!C11</f>
        <v>zzz</v>
      </c>
      <c r="E8" s="22" t="s">
        <v>11</v>
      </c>
      <c r="F8" s="17" t="str">
        <f>รายงานขออนุมัติ!F11</f>
        <v>กิจกรรมภาคฟิสิกส์</v>
      </c>
      <c r="G8" s="22"/>
      <c r="H8" s="22" t="s">
        <v>38</v>
      </c>
      <c r="I8" s="22"/>
      <c r="J8" s="41"/>
      <c r="K8" s="41"/>
      <c r="L8" s="42"/>
      <c r="M8" s="6"/>
      <c r="N8" s="43"/>
      <c r="O8" s="44"/>
      <c r="P8" s="16"/>
    </row>
    <row r="9" spans="1:16" ht="13.5" customHeight="1" x14ac:dyDescent="0.2">
      <c r="A9" s="22"/>
      <c r="B9" s="7" t="s">
        <v>120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6"/>
    </row>
    <row r="10" spans="1:16" ht="13.5" customHeight="1" x14ac:dyDescent="0.2">
      <c r="A10" s="22"/>
      <c r="B10" s="8" t="s">
        <v>121</v>
      </c>
      <c r="C10" s="8"/>
      <c r="D10" s="8"/>
      <c r="E10" s="8"/>
      <c r="F10" s="8"/>
      <c r="G10" s="8"/>
      <c r="H10" s="20"/>
      <c r="I10" s="8"/>
      <c r="J10" s="40"/>
      <c r="K10" s="40"/>
      <c r="L10" s="40"/>
      <c r="M10" s="8"/>
      <c r="N10" s="35"/>
      <c r="O10" s="35"/>
      <c r="P10" s="16"/>
    </row>
    <row r="11" spans="1:16" ht="13.5" customHeight="1" x14ac:dyDescent="0.2">
      <c r="A11" s="22"/>
      <c r="B11" s="8"/>
      <c r="C11" s="8"/>
      <c r="D11" s="8"/>
      <c r="E11" s="8"/>
      <c r="F11" s="8"/>
      <c r="G11" s="8"/>
      <c r="H11" s="39"/>
      <c r="I11" s="8"/>
      <c r="J11" s="230"/>
      <c r="K11" s="230"/>
      <c r="L11" s="230"/>
      <c r="M11" s="8"/>
      <c r="N11" s="37"/>
      <c r="O11" s="37"/>
      <c r="P11" s="16"/>
    </row>
    <row r="12" spans="1:16" ht="15" customHeight="1" x14ac:dyDescent="0.2">
      <c r="A12" s="22"/>
      <c r="B12" s="22" t="s">
        <v>100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ht="13.5" customHeight="1" x14ac:dyDescent="0.2">
      <c r="A13" s="22"/>
      <c r="B13" s="31" t="s">
        <v>39</v>
      </c>
      <c r="C13" s="28" t="s">
        <v>41</v>
      </c>
      <c r="D13" s="31" t="s">
        <v>43</v>
      </c>
      <c r="E13" s="193" t="s">
        <v>90</v>
      </c>
      <c r="F13" s="193"/>
      <c r="G13" s="193"/>
      <c r="H13" s="193"/>
      <c r="I13" s="153"/>
      <c r="J13" s="32" t="s">
        <v>94</v>
      </c>
      <c r="K13" s="21" t="s">
        <v>93</v>
      </c>
      <c r="L13" s="27" t="s">
        <v>92</v>
      </c>
      <c r="M13" s="152" t="s">
        <v>91</v>
      </c>
      <c r="N13" s="193"/>
      <c r="O13" s="153"/>
    </row>
    <row r="14" spans="1:16" ht="13.5" customHeight="1" x14ac:dyDescent="0.2">
      <c r="A14" s="22"/>
      <c r="B14" s="46">
        <f>รายงานขออนุมัติ!B19</f>
        <v>1</v>
      </c>
      <c r="C14" s="53">
        <f>ใบสั่งซื้อ!D8</f>
        <v>800</v>
      </c>
      <c r="D14" s="52" t="str">
        <f>ใบสั่งซื้อ!E8</f>
        <v>ตัว</v>
      </c>
      <c r="E14" s="162" t="str">
        <f>ใบสั่งซื้อ!F8</f>
        <v>R 1/2 W 5% ค่า 15    ,470 K     ,1 K     ,68     ค่าละ 200 ตัว</v>
      </c>
      <c r="F14" s="163"/>
      <c r="G14" s="163"/>
      <c r="H14" s="163"/>
      <c r="I14" s="164"/>
      <c r="J14" s="54">
        <f>ใบสั่งซื้อ!K8</f>
        <v>0.25</v>
      </c>
      <c r="K14" s="14">
        <f>ใบสั่งซื้อ!L8</f>
        <v>14</v>
      </c>
      <c r="L14" s="14">
        <f>ใบสั่งซื้อ!M8</f>
        <v>214</v>
      </c>
      <c r="M14" s="156"/>
      <c r="N14" s="231"/>
      <c r="O14" s="30"/>
    </row>
    <row r="15" spans="1:16" ht="13.5" customHeight="1" x14ac:dyDescent="0.2">
      <c r="A15" s="22"/>
      <c r="B15" s="46">
        <f>ใบสั่งซื้อ!C9</f>
        <v>2</v>
      </c>
      <c r="C15" s="53">
        <f>ใบสั่งซื้อ!D9</f>
        <v>300</v>
      </c>
      <c r="D15" s="52" t="str">
        <f>ใบสั่งซื้อ!E9</f>
        <v>ตัว</v>
      </c>
      <c r="E15" s="162" t="str">
        <f>ใบสั่งซื้อ!F9</f>
        <v>R 1/4 W 1% ค่า 1    ,10     ,100      ค่าละ 100 ตัว</v>
      </c>
      <c r="F15" s="163"/>
      <c r="G15" s="163"/>
      <c r="H15" s="163"/>
      <c r="I15" s="164"/>
      <c r="J15" s="54">
        <f>ใบสั่งซื้อ!K9</f>
        <v>0.25</v>
      </c>
      <c r="K15" s="14">
        <f>ใบสั่งซื้อ!L9</f>
        <v>5.25</v>
      </c>
      <c r="L15" s="14">
        <f>ใบสั่งซื้อ!M9</f>
        <v>80.25</v>
      </c>
      <c r="M15" s="29"/>
      <c r="N15" s="56"/>
      <c r="O15" s="30"/>
    </row>
    <row r="16" spans="1:16" ht="13.5" customHeight="1" x14ac:dyDescent="0.2">
      <c r="A16" s="22"/>
      <c r="B16" s="46">
        <f>ใบสั่งซื้อ!C10</f>
        <v>3</v>
      </c>
      <c r="C16" s="53">
        <f>ใบสั่งซื้อ!D10</f>
        <v>4</v>
      </c>
      <c r="D16" s="52" t="str">
        <f>ใบสั่งซื้อ!E10</f>
        <v>กล่อง</v>
      </c>
      <c r="E16" s="162" t="str">
        <f>ใบสั่งซื้อ!F10</f>
        <v>เข็มไซลิ้ง 1 CC</v>
      </c>
      <c r="F16" s="163"/>
      <c r="G16" s="163"/>
      <c r="H16" s="163"/>
      <c r="I16" s="164"/>
      <c r="J16" s="54">
        <f>ใบสั่งซื้อ!K10</f>
        <v>420</v>
      </c>
      <c r="K16" s="14">
        <f>ใบสั่งซื้อ!L10</f>
        <v>117.6</v>
      </c>
      <c r="L16" s="14">
        <f>ใบสั่งซื้อ!M10</f>
        <v>1797.6</v>
      </c>
      <c r="M16" s="29"/>
      <c r="N16" s="56"/>
      <c r="O16" s="30"/>
    </row>
    <row r="17" spans="1:16" ht="13.5" customHeight="1" x14ac:dyDescent="0.2">
      <c r="A17" s="22"/>
      <c r="B17" s="46">
        <f>รายงานขออนุมัติ!B22</f>
        <v>4</v>
      </c>
      <c r="C17" s="53">
        <f>ใบสั่งซื้อ!D11</f>
        <v>10</v>
      </c>
      <c r="D17" s="52" t="str">
        <f>ใบสั่งซื้อ!E11</f>
        <v>ขวด</v>
      </c>
      <c r="E17" s="162" t="str">
        <f>ใบสั่งซื้อ!F11</f>
        <v>พาราฟินเหลว 450 CC</v>
      </c>
      <c r="F17" s="163"/>
      <c r="G17" s="163"/>
      <c r="H17" s="163"/>
      <c r="I17" s="164"/>
      <c r="J17" s="54">
        <f>ใบสั่งซื้อ!K11</f>
        <v>156</v>
      </c>
      <c r="K17" s="14">
        <f>ใบสั่งซื้อ!L11</f>
        <v>109.2</v>
      </c>
      <c r="L17" s="14">
        <f>ใบสั่งซื้อ!M11</f>
        <v>1669.2</v>
      </c>
      <c r="M17" s="29"/>
      <c r="N17" s="56"/>
      <c r="O17" s="30"/>
    </row>
    <row r="18" spans="1:16" ht="13.5" customHeight="1" x14ac:dyDescent="0.2">
      <c r="A18" s="22"/>
      <c r="B18" s="46">
        <f>รายงานขออนุมัติ!B23</f>
        <v>5</v>
      </c>
      <c r="C18" s="53">
        <f>ใบสั่งซื้อ!D11</f>
        <v>10</v>
      </c>
      <c r="D18" s="52" t="str">
        <f>ใบสั่งซื้อ!E12</f>
        <v>ม้วน</v>
      </c>
      <c r="E18" s="162" t="str">
        <f>ใบสั่งซื้อ!F12</f>
        <v>ตะกั่วบัดกรี 1.2 ม.ม.</v>
      </c>
      <c r="F18" s="163"/>
      <c r="G18" s="163"/>
      <c r="H18" s="163"/>
      <c r="I18" s="164"/>
      <c r="J18" s="54">
        <f>ใบสั่งซื้อ!K12</f>
        <v>450</v>
      </c>
      <c r="K18" s="14">
        <f>ใบสั่งซื้อ!L12</f>
        <v>94.5</v>
      </c>
      <c r="L18" s="14">
        <f>ใบสั่งซื้อ!M12</f>
        <v>1444.5</v>
      </c>
      <c r="M18" s="29"/>
      <c r="N18" s="56"/>
      <c r="O18" s="30"/>
    </row>
    <row r="19" spans="1:16" ht="13.5" customHeight="1" x14ac:dyDescent="0.2">
      <c r="A19" s="22"/>
      <c r="B19" s="46">
        <f>รายงานขออนุมัติ!B24</f>
        <v>6</v>
      </c>
      <c r="C19" s="53">
        <f>ใบสั่งซื้อ!C12</f>
        <v>5</v>
      </c>
      <c r="D19" s="52" t="str">
        <f>ใบสั่งซื้อ!E13</f>
        <v>ตัว</v>
      </c>
      <c r="E19" s="162" t="str">
        <f>ใบสั่งซื้อ!F13</f>
        <v>มัลติมิเตอร์</v>
      </c>
      <c r="F19" s="163"/>
      <c r="G19" s="163"/>
      <c r="H19" s="163"/>
      <c r="I19" s="164"/>
      <c r="J19" s="54">
        <f>ใบสั่งซื้อ!K13</f>
        <v>350</v>
      </c>
      <c r="K19" s="14">
        <f>ใบสั่งซื้อ!L13</f>
        <v>343</v>
      </c>
      <c r="L19" s="14">
        <f>ใบสั่งซื้อ!M13</f>
        <v>5243</v>
      </c>
      <c r="M19" s="29"/>
      <c r="N19" s="56"/>
      <c r="O19" s="30"/>
    </row>
    <row r="20" spans="1:16" ht="13.5" customHeight="1" x14ac:dyDescent="0.2">
      <c r="A20" s="22"/>
      <c r="B20" s="46">
        <f>รายงานขออนุมัติ!B25</f>
        <v>7</v>
      </c>
      <c r="C20" s="53">
        <f>ใบสั่งซื้อ!D14</f>
        <v>9</v>
      </c>
      <c r="D20" s="52" t="str">
        <f>ใบสั่งซื้อ!E14</f>
        <v>ตัว</v>
      </c>
      <c r="E20" s="162" t="str">
        <f>ใบสั่งซื้อ!F14</f>
        <v>นาฬิกาจับเวลา</v>
      </c>
      <c r="F20" s="163"/>
      <c r="G20" s="163"/>
      <c r="H20" s="163"/>
      <c r="I20" s="164"/>
      <c r="J20" s="54">
        <f>ใบสั่งซื้อ!K14</f>
        <v>550</v>
      </c>
      <c r="K20" s="14">
        <f>ใบสั่งซื้อ!L14</f>
        <v>346.5</v>
      </c>
      <c r="L20" s="14">
        <f>ใบสั่งซื้อ!M14</f>
        <v>5296.5</v>
      </c>
      <c r="M20" s="29"/>
      <c r="N20" s="56"/>
      <c r="O20" s="30"/>
    </row>
    <row r="21" spans="1:16" ht="13.5" customHeight="1" x14ac:dyDescent="0.2">
      <c r="A21" s="22"/>
      <c r="B21" s="46">
        <f>รายงานขออนุมัติ!B26</f>
        <v>8</v>
      </c>
      <c r="C21" s="53">
        <f>ใบสั่งซื้อ!D15</f>
        <v>10</v>
      </c>
      <c r="D21" s="52" t="str">
        <f>ใบสั่งซื้อ!E15</f>
        <v>เรือน</v>
      </c>
      <c r="E21" s="162" t="str">
        <f>ใบสั่งซื้อ!F15</f>
        <v>กลีเซอรอล 450 CC</v>
      </c>
      <c r="F21" s="163"/>
      <c r="G21" s="163"/>
      <c r="H21" s="163"/>
      <c r="I21" s="164"/>
      <c r="J21" s="54">
        <f>ใบสั่งซื้อ!K15</f>
        <v>140</v>
      </c>
      <c r="K21" s="14">
        <f>ใบสั่งซื้อ!L15</f>
        <v>98</v>
      </c>
      <c r="L21" s="14">
        <f>ใบสั่งซื้อ!M15</f>
        <v>1498</v>
      </c>
      <c r="M21" s="29"/>
      <c r="N21" s="56"/>
      <c r="O21" s="30"/>
    </row>
    <row r="22" spans="1:16" ht="13.5" customHeight="1" x14ac:dyDescent="0.2">
      <c r="A22" s="22"/>
      <c r="B22" s="46">
        <f>รายงานขออนุมัติ!B27</f>
        <v>9</v>
      </c>
      <c r="C22" s="53">
        <f>ใบสั่งซื้อ!D16</f>
        <v>2</v>
      </c>
      <c r="D22" s="52" t="str">
        <f>ใบสั่งซื้อ!E16</f>
        <v>ขวด</v>
      </c>
      <c r="E22" s="162" t="str">
        <f>ใบสั่งซื้อ!F16</f>
        <v>น้ำมันเครื่อง 10 W-40</v>
      </c>
      <c r="F22" s="163"/>
      <c r="G22" s="163"/>
      <c r="H22" s="163"/>
      <c r="I22" s="164"/>
      <c r="J22" s="54">
        <f>ใบสั่งซื้อ!K16</f>
        <v>990</v>
      </c>
      <c r="K22" s="14">
        <f>ใบสั่งซื้อ!L16</f>
        <v>138.6</v>
      </c>
      <c r="L22" s="14">
        <f>ใบสั่งซื้อ!M16</f>
        <v>2118.6</v>
      </c>
      <c r="M22" s="29"/>
      <c r="N22" s="56"/>
      <c r="O22" s="30"/>
    </row>
    <row r="23" spans="1:16" ht="13.5" customHeight="1" x14ac:dyDescent="0.2">
      <c r="A23" s="22"/>
      <c r="B23" s="46">
        <f>ใบสั่งซื้อ!C17</f>
        <v>10</v>
      </c>
      <c r="C23" s="53">
        <f>ใบสั่งซื้อ!D17</f>
        <v>40</v>
      </c>
      <c r="D23" s="52" t="str">
        <f>ใบสั่งซื้อ!E17</f>
        <v>หลอด</v>
      </c>
      <c r="E23" s="162" t="str">
        <f>ใบสั่งซื้อ!F17</f>
        <v>ด้ายหลอด</v>
      </c>
      <c r="F23" s="163"/>
      <c r="G23" s="163"/>
      <c r="H23" s="163"/>
      <c r="I23" s="164"/>
      <c r="J23" s="54">
        <f>ใบสั่งซื้อ!K17</f>
        <v>22</v>
      </c>
      <c r="K23" s="14">
        <f>ใบสั่งซื้อ!L17</f>
        <v>61.6</v>
      </c>
      <c r="L23" s="14">
        <f>ใบสั่งซื้อ!M17</f>
        <v>941.6</v>
      </c>
      <c r="M23" s="29"/>
      <c r="N23" s="56"/>
      <c r="O23" s="30"/>
    </row>
    <row r="24" spans="1:16" ht="12" customHeight="1" x14ac:dyDescent="0.2">
      <c r="A24" s="22"/>
      <c r="B24" s="22"/>
      <c r="C24" s="55" t="s">
        <v>82</v>
      </c>
      <c r="D24" s="22"/>
      <c r="E24" s="22"/>
      <c r="F24" s="22"/>
      <c r="G24" s="22"/>
      <c r="H24" s="22"/>
      <c r="I24" s="22"/>
      <c r="J24" s="17" t="s">
        <v>46</v>
      </c>
      <c r="K24" s="17" t="s">
        <v>49</v>
      </c>
      <c r="L24" s="18">
        <f>ใบสั่งซื้อ!M18</f>
        <v>18974.999999999996</v>
      </c>
      <c r="M24" s="17" t="s">
        <v>20</v>
      </c>
      <c r="N24" s="22"/>
      <c r="O24" s="22"/>
    </row>
    <row r="25" spans="1:16" ht="13.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17" t="s">
        <v>47</v>
      </c>
      <c r="K25" s="17" t="s">
        <v>49</v>
      </c>
      <c r="L25" s="18">
        <f>ใบสั่งซื้อ!M20</f>
        <v>1328.2499999999998</v>
      </c>
      <c r="M25" s="17" t="s">
        <v>20</v>
      </c>
      <c r="N25" s="22"/>
      <c r="O25" s="22"/>
    </row>
    <row r="26" spans="1:16" ht="13.5" customHeight="1" x14ac:dyDescent="0.2">
      <c r="A26" s="22"/>
      <c r="B26" s="22"/>
      <c r="C26" s="22"/>
      <c r="D26" s="22"/>
      <c r="E26" s="22" t="s">
        <v>78</v>
      </c>
      <c r="F26" s="161" t="str">
        <f>BAHTTEXT(L26)</f>
        <v>สองหมื่นสามร้อยสามบาทยี่สิบห้าสตางค์</v>
      </c>
      <c r="G26" s="161"/>
      <c r="H26" s="161"/>
      <c r="I26" s="22"/>
      <c r="J26" s="17" t="s">
        <v>48</v>
      </c>
      <c r="K26" s="17" t="s">
        <v>49</v>
      </c>
      <c r="L26" s="19">
        <f>ใบสั่งซื้อ!M21</f>
        <v>20303.249999999996</v>
      </c>
      <c r="M26" s="17" t="s">
        <v>20</v>
      </c>
      <c r="N26" s="22"/>
      <c r="O26" s="22"/>
    </row>
    <row r="27" spans="1:16" ht="13.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6" ht="13.5" customHeight="1" x14ac:dyDescent="0.2">
      <c r="A28" s="22"/>
      <c r="B28" s="22" t="s">
        <v>101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6" ht="9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6" ht="13.5" customHeight="1" x14ac:dyDescent="0.2">
      <c r="A30" s="22"/>
      <c r="B30" s="158" t="s">
        <v>53</v>
      </c>
      <c r="C30" s="159"/>
      <c r="D30" s="159"/>
      <c r="E30" s="160"/>
      <c r="F30" s="21" t="s">
        <v>54</v>
      </c>
      <c r="G30" s="158" t="s">
        <v>97</v>
      </c>
      <c r="H30" s="159"/>
      <c r="I30" s="159"/>
      <c r="J30" s="159"/>
      <c r="K30" s="160"/>
      <c r="L30" s="20"/>
      <c r="M30" s="20"/>
      <c r="N30" s="20"/>
      <c r="O30" s="20"/>
      <c r="P30" s="16"/>
    </row>
    <row r="31" spans="1:16" ht="13.5" customHeight="1" x14ac:dyDescent="0.2">
      <c r="A31" s="22"/>
      <c r="B31" s="148" t="str">
        <f>รายงานขออนุมัติ!B36</f>
        <v>(1) นายอภิชาติ  ศิริวิทย์ปรีชา</v>
      </c>
      <c r="C31" s="149"/>
      <c r="D31" s="149"/>
      <c r="E31" s="150"/>
      <c r="F31" s="9" t="str">
        <f>รายงานขออนุมัติ!H36</f>
        <v>ประธานกรรมการ</v>
      </c>
      <c r="G31" s="148"/>
      <c r="H31" s="149"/>
      <c r="I31" s="149"/>
      <c r="J31" s="149"/>
      <c r="K31" s="150"/>
      <c r="L31" s="8"/>
      <c r="M31" s="8"/>
      <c r="N31" s="8"/>
      <c r="O31" s="8"/>
      <c r="P31" s="16"/>
    </row>
    <row r="32" spans="1:16" ht="13.5" customHeight="1" x14ac:dyDescent="0.2">
      <c r="A32" s="22"/>
      <c r="B32" s="148" t="str">
        <f>รายงานขออนุมัติ!B37</f>
        <v>(2) นายงามพล   สุวรรณถาวร</v>
      </c>
      <c r="C32" s="149"/>
      <c r="D32" s="149"/>
      <c r="E32" s="150"/>
      <c r="F32" s="9" t="str">
        <f>รายงานขออนุมัติ!H37</f>
        <v>กรรมการ</v>
      </c>
      <c r="G32" s="148"/>
      <c r="H32" s="149"/>
      <c r="I32" s="149"/>
      <c r="J32" s="149"/>
      <c r="K32" s="150"/>
      <c r="L32" s="26"/>
      <c r="M32" s="26"/>
      <c r="N32" s="26"/>
      <c r="O32" s="26"/>
    </row>
    <row r="33" spans="1:15" ht="13.5" customHeight="1" x14ac:dyDescent="0.2">
      <c r="A33" s="22"/>
      <c r="B33" s="148" t="str">
        <f>รายงานขออนุมัติ!B38</f>
        <v>(3) นายธีรวุฒิ  นาคขำ</v>
      </c>
      <c r="C33" s="149"/>
      <c r="D33" s="149"/>
      <c r="E33" s="150"/>
      <c r="F33" s="9" t="str">
        <f>รายงานขออนุมัติ!H38</f>
        <v>กรรมการ</v>
      </c>
      <c r="G33" s="148"/>
      <c r="H33" s="149"/>
      <c r="I33" s="149"/>
      <c r="J33" s="149"/>
      <c r="K33" s="150"/>
      <c r="L33" s="26"/>
      <c r="M33" s="26"/>
      <c r="N33" s="26"/>
      <c r="O33" s="26"/>
    </row>
    <row r="49" spans="3:9" ht="13.5" customHeight="1" x14ac:dyDescent="0.2">
      <c r="C49" s="143" t="s">
        <v>165</v>
      </c>
      <c r="D49" s="141"/>
      <c r="E49" s="137"/>
      <c r="F49" s="137"/>
      <c r="G49" s="137"/>
      <c r="H49" s="137"/>
      <c r="I49" s="137"/>
    </row>
    <row r="50" spans="3:9" ht="13.5" customHeight="1" x14ac:dyDescent="0.2">
      <c r="C50" s="145" t="s">
        <v>166</v>
      </c>
      <c r="D50" s="146"/>
      <c r="E50" s="147"/>
      <c r="F50" s="147"/>
      <c r="G50" s="147"/>
      <c r="H50" s="147"/>
      <c r="I50" s="147"/>
    </row>
    <row r="51" spans="3:9" ht="13.5" customHeight="1" x14ac:dyDescent="0.2">
      <c r="C51" s="145" t="s">
        <v>167</v>
      </c>
      <c r="D51" s="145"/>
      <c r="E51" s="145"/>
      <c r="F51" s="145"/>
      <c r="G51" s="145"/>
      <c r="H51" s="145"/>
      <c r="I51" s="145"/>
    </row>
    <row r="52" spans="3:9" ht="13.5" customHeight="1" x14ac:dyDescent="0.2">
      <c r="C52" s="151" t="s">
        <v>168</v>
      </c>
      <c r="D52" s="151"/>
      <c r="E52" s="151"/>
      <c r="F52" s="151"/>
      <c r="G52" s="151"/>
      <c r="H52" s="151"/>
      <c r="I52" s="151"/>
    </row>
    <row r="53" spans="3:9" ht="13.5" customHeight="1" x14ac:dyDescent="0.2">
      <c r="C53" s="151" t="s">
        <v>169</v>
      </c>
      <c r="D53" s="151"/>
      <c r="E53" s="151"/>
      <c r="F53" s="151"/>
      <c r="G53" s="151"/>
      <c r="H53" s="151"/>
      <c r="I53" s="151"/>
    </row>
    <row r="54" spans="3:9" ht="13.5" customHeight="1" x14ac:dyDescent="0.2">
      <c r="C54" s="151" t="s">
        <v>170</v>
      </c>
      <c r="D54" s="151"/>
      <c r="E54" s="151"/>
      <c r="F54" s="151"/>
      <c r="G54" s="151"/>
      <c r="H54" s="151"/>
      <c r="I54" s="151"/>
    </row>
    <row r="55" spans="3:9" ht="13.5" customHeight="1" x14ac:dyDescent="0.2">
      <c r="C55" s="147"/>
      <c r="D55" s="147"/>
      <c r="E55" s="147"/>
      <c r="F55" s="147"/>
      <c r="G55" s="147"/>
      <c r="H55" s="147"/>
      <c r="I55" s="147"/>
    </row>
    <row r="56" spans="3:9" ht="13.5" customHeight="1" x14ac:dyDescent="0.2">
      <c r="C56" s="147"/>
      <c r="D56" s="147"/>
      <c r="E56" s="147"/>
      <c r="F56" s="147"/>
      <c r="G56" s="147"/>
      <c r="H56" s="147"/>
      <c r="I56" s="147"/>
    </row>
  </sheetData>
  <mergeCells count="36">
    <mergeCell ref="H6:I6"/>
    <mergeCell ref="H5:I5"/>
    <mergeCell ref="B31:E31"/>
    <mergeCell ref="G30:K30"/>
    <mergeCell ref="B30:E30"/>
    <mergeCell ref="J11:L11"/>
    <mergeCell ref="E13:I13"/>
    <mergeCell ref="M13:O13"/>
    <mergeCell ref="M14:N14"/>
    <mergeCell ref="F26:H26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C52:I52"/>
    <mergeCell ref="C53:I53"/>
    <mergeCell ref="C54:I54"/>
    <mergeCell ref="B7:C7"/>
    <mergeCell ref="B1:B3"/>
    <mergeCell ref="C2:F2"/>
    <mergeCell ref="C3:F3"/>
    <mergeCell ref="B5:C5"/>
    <mergeCell ref="B6:C6"/>
    <mergeCell ref="B32:E32"/>
    <mergeCell ref="B33:E33"/>
    <mergeCell ref="G31:K31"/>
    <mergeCell ref="G32:K32"/>
    <mergeCell ref="G33:K33"/>
    <mergeCell ref="B8:C8"/>
    <mergeCell ref="H7:I7"/>
  </mergeCells>
  <pageMargins left="0.59055118110236227" right="0" top="0.19685039370078741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รายงานขออนุมัติ</vt:lpstr>
      <vt:lpstr>ใบสั่งซื้อ</vt:lpstr>
      <vt:lpstr>ใบตรวจรับพัสดุ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NSW</cp:lastModifiedBy>
  <cp:lastPrinted>2017-01-31T07:14:35Z</cp:lastPrinted>
  <dcterms:created xsi:type="dcterms:W3CDTF">2012-09-24T02:36:30Z</dcterms:created>
  <dcterms:modified xsi:type="dcterms:W3CDTF">2017-01-31T08:57:39Z</dcterms:modified>
</cp:coreProperties>
</file>